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k-ad02\共有_校務系\共有_しげのぶ特支\事務課\スカイメニュー事務課\３会計編\☆２会計\16支出\県費\11需用費\5事業予算\★長寿命化関係（R5~）\0504_第１・第２教棟トイレ修繕\001_公告・入札・契約準備\01_公告・予定価格\公告\"/>
    </mc:Choice>
  </mc:AlternateContent>
  <bookViews>
    <workbookView xWindow="-720" yWindow="0" windowWidth="13050" windowHeight="1800" tabRatio="623"/>
  </bookViews>
  <sheets>
    <sheet name="表紙" sheetId="16" r:id="rId1"/>
    <sheet name="総括表" sheetId="35" r:id="rId2"/>
    <sheet name="内訳書" sheetId="36" r:id="rId3"/>
    <sheet name="B-1" sheetId="19" r:id="rId4"/>
    <sheet name="B-2" sheetId="21" r:id="rId5"/>
    <sheet name="B-3" sheetId="24" r:id="rId6"/>
    <sheet name="B-4" sheetId="25" r:id="rId7"/>
    <sheet name="B-5" sheetId="26" r:id="rId8"/>
    <sheet name="B-6" sheetId="27" r:id="rId9"/>
    <sheet name="B-7" sheetId="31" r:id="rId10"/>
    <sheet name="B-7a" sheetId="28" r:id="rId11"/>
    <sheet name="B-7b" sheetId="30" r:id="rId12"/>
    <sheet name="B-8" sheetId="29" r:id="rId13"/>
    <sheet name="B-8a" sheetId="32" r:id="rId14"/>
    <sheet name="B-8b" sheetId="33" r:id="rId15"/>
    <sheet name="B-8c" sheetId="34" r:id="rId16"/>
  </sheets>
  <externalReferences>
    <externalReference r:id="rId17"/>
  </externalReferences>
  <definedNames>
    <definedName name="_xlnm.Print_Area" localSheetId="3">'B-1'!$B$1:$I$16</definedName>
    <definedName name="_xlnm.Print_Area" localSheetId="4">'B-2'!$B$1:$I$33</definedName>
    <definedName name="_xlnm.Print_Area" localSheetId="5">'B-3'!$B$1:$I$31</definedName>
    <definedName name="_xlnm.Print_Area" localSheetId="6">'B-4'!$B$1:$I$31</definedName>
    <definedName name="_xlnm.Print_Area" localSheetId="7">'B-5'!$B$1:$I$16</definedName>
    <definedName name="_xlnm.Print_Area" localSheetId="8">'B-6'!$B$1:$I$16</definedName>
    <definedName name="_xlnm.Print_Area" localSheetId="9">'B-7'!$B$1:$I$16</definedName>
    <definedName name="_xlnm.Print_Area" localSheetId="10">'B-7a'!$B$1:$I$28</definedName>
    <definedName name="_xlnm.Print_Area" localSheetId="11">'B-7b'!$B$1:$I$31</definedName>
    <definedName name="_xlnm.Print_Area" localSheetId="12">'B-8'!$B$1:$I$16</definedName>
    <definedName name="_xlnm.Print_Area" localSheetId="13">'B-8a'!$B$1:$I$31</definedName>
    <definedName name="_xlnm.Print_Area" localSheetId="14">'B-8b'!$B$1:$I$31</definedName>
    <definedName name="_xlnm.Print_Area" localSheetId="15">'B-8c'!$B$1:$I$16</definedName>
    <definedName name="_xlnm.Print_Area" localSheetId="1">総括表!$B$2:$H$16</definedName>
    <definedName name="_xlnm.Print_Area" localSheetId="2">内訳書!$B$1:$I$59</definedName>
    <definedName name="_xlnm.Print_Titles" localSheetId="3">'B-1'!$1:$1</definedName>
    <definedName name="_xlnm.Print_Titles" localSheetId="4">'B-2'!$1:$1</definedName>
    <definedName name="_xlnm.Print_Titles" localSheetId="5">'B-3'!$1:$1</definedName>
    <definedName name="_xlnm.Print_Titles" localSheetId="6">'B-4'!$1:$1</definedName>
    <definedName name="_xlnm.Print_Titles" localSheetId="7">'B-5'!$1:$1</definedName>
    <definedName name="_xlnm.Print_Titles" localSheetId="8">'B-6'!$1:$1</definedName>
    <definedName name="_xlnm.Print_Titles" localSheetId="9">'B-7'!$1:$1</definedName>
    <definedName name="_xlnm.Print_Titles" localSheetId="10">'B-7a'!$1:$1</definedName>
    <definedName name="_xlnm.Print_Titles" localSheetId="11">'B-7b'!$1:$1</definedName>
    <definedName name="_xlnm.Print_Titles" localSheetId="12">'B-8'!$1:$1</definedName>
    <definedName name="_xlnm.Print_Titles" localSheetId="13">'B-8a'!$1:$1</definedName>
    <definedName name="_xlnm.Print_Titles" localSheetId="14">'B-8b'!$1:$1</definedName>
    <definedName name="_xlnm.Print_Titles" localSheetId="15">'B-8c'!$1:$1</definedName>
    <definedName name="_xlnm.Print_Titles" localSheetId="2">内訳書!$1:$1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 localSheetId="12">#REF!</definedName>
    <definedName name="あ" localSheetId="13">#REF!</definedName>
    <definedName name="あ" localSheetId="14">#REF!</definedName>
    <definedName name="あ" localSheetId="15">#REF!</definedName>
    <definedName name="あ" localSheetId="1">#REF!</definedName>
    <definedName name="あ" localSheetId="2">#REF!</definedName>
    <definedName name="あ">#REF!</definedName>
    <definedName name="い" localSheetId="5">#REF!</definedName>
    <definedName name="い" localSheetId="6">#REF!</definedName>
    <definedName name="い" localSheetId="7">#REF!</definedName>
    <definedName name="い" localSheetId="8">#REF!</definedName>
    <definedName name="い" localSheetId="9">#REF!</definedName>
    <definedName name="い" localSheetId="10">#REF!</definedName>
    <definedName name="い" localSheetId="11">#REF!</definedName>
    <definedName name="い" localSheetId="12">#REF!</definedName>
    <definedName name="い" localSheetId="13">#REF!</definedName>
    <definedName name="い" localSheetId="14">#REF!</definedName>
    <definedName name="い" localSheetId="15">#REF!</definedName>
    <definedName name="い" localSheetId="1">#REF!</definedName>
    <definedName name="い" localSheetId="2">#REF!</definedName>
    <definedName name="い">#REF!</definedName>
    <definedName name="ｶﾞﾗｽ工事" localSheetId="3">'B-1'!#REF!</definedName>
    <definedName name="ｶﾞﾗｽ工事" localSheetId="4">'B-2'!#REF!</definedName>
    <definedName name="ｶﾞﾗｽ工事" localSheetId="5">'B-3'!#REF!</definedName>
    <definedName name="ｶﾞﾗｽ工事" localSheetId="6">'B-4'!#REF!</definedName>
    <definedName name="ｶﾞﾗｽ工事" localSheetId="7">'B-5'!#REF!</definedName>
    <definedName name="ｶﾞﾗｽ工事" localSheetId="8">'B-6'!#REF!</definedName>
    <definedName name="ｶﾞﾗｽ工事" localSheetId="9">'B-7'!#REF!</definedName>
    <definedName name="ｶﾞﾗｽ工事" localSheetId="10">'B-7a'!#REF!</definedName>
    <definedName name="ｶﾞﾗｽ工事" localSheetId="11">'B-7b'!#REF!</definedName>
    <definedName name="ｶﾞﾗｽ工事" localSheetId="12">'B-8'!#REF!</definedName>
    <definedName name="ｶﾞﾗｽ工事" localSheetId="13">'B-8a'!#REF!</definedName>
    <definedName name="ｶﾞﾗｽ工事" localSheetId="14">'B-8b'!#REF!</definedName>
    <definedName name="ｶﾞﾗｽ工事" localSheetId="15">'B-8c'!#REF!</definedName>
    <definedName name="ｶﾞﾗｽ工事" localSheetId="1">#REF!</definedName>
    <definedName name="ｶﾞﾗｽ工事" localSheetId="2">内訳書!#REF!</definedName>
    <definedName name="ｶﾞﾗｽ工事">#REF!</definedName>
    <definedName name="ｺﾝｸﾘｰﾄ工事" localSheetId="3">'B-1'!#REF!</definedName>
    <definedName name="ｺﾝｸﾘｰﾄ工事" localSheetId="4">'B-2'!#REF!</definedName>
    <definedName name="ｺﾝｸﾘｰﾄ工事" localSheetId="5">'B-3'!#REF!</definedName>
    <definedName name="ｺﾝｸﾘｰﾄ工事" localSheetId="6">'B-4'!#REF!</definedName>
    <definedName name="ｺﾝｸﾘｰﾄ工事" localSheetId="7">'B-5'!#REF!</definedName>
    <definedName name="ｺﾝｸﾘｰﾄ工事" localSheetId="8">'B-6'!#REF!</definedName>
    <definedName name="ｺﾝｸﾘｰﾄ工事" localSheetId="9">'B-7'!#REF!</definedName>
    <definedName name="ｺﾝｸﾘｰﾄ工事" localSheetId="10">'B-7a'!#REF!</definedName>
    <definedName name="ｺﾝｸﾘｰﾄ工事" localSheetId="11">'B-7b'!#REF!</definedName>
    <definedName name="ｺﾝｸﾘｰﾄ工事" localSheetId="12">'B-8'!#REF!</definedName>
    <definedName name="ｺﾝｸﾘｰﾄ工事" localSheetId="13">'B-8a'!#REF!</definedName>
    <definedName name="ｺﾝｸﾘｰﾄ工事" localSheetId="14">'B-8b'!#REF!</definedName>
    <definedName name="ｺﾝｸﾘｰﾄ工事" localSheetId="15">'B-8c'!#REF!</definedName>
    <definedName name="ｺﾝｸﾘｰﾄ工事" localSheetId="1">#REF!</definedName>
    <definedName name="ｺﾝｸﾘｰﾄ工事" localSheetId="2">内訳書!#REF!</definedName>
    <definedName name="ｺﾝｸﾘｰﾄ工事">#REF!</definedName>
    <definedName name="ﾀｲﾙ工事" localSheetId="3">'B-1'!#REF!</definedName>
    <definedName name="ﾀｲﾙ工事" localSheetId="4">'B-2'!#REF!</definedName>
    <definedName name="ﾀｲﾙ工事" localSheetId="5">'B-3'!#REF!</definedName>
    <definedName name="ﾀｲﾙ工事" localSheetId="6">'B-4'!#REF!</definedName>
    <definedName name="ﾀｲﾙ工事" localSheetId="7">'B-5'!#REF!</definedName>
    <definedName name="ﾀｲﾙ工事" localSheetId="8">'B-6'!#REF!</definedName>
    <definedName name="ﾀｲﾙ工事" localSheetId="9">'B-7'!#REF!</definedName>
    <definedName name="ﾀｲﾙ工事" localSheetId="10">'B-7a'!#REF!</definedName>
    <definedName name="ﾀｲﾙ工事" localSheetId="11">'B-7b'!#REF!</definedName>
    <definedName name="ﾀｲﾙ工事" localSheetId="12">'B-8'!#REF!</definedName>
    <definedName name="ﾀｲﾙ工事" localSheetId="13">'B-8a'!#REF!</definedName>
    <definedName name="ﾀｲﾙ工事" localSheetId="14">'B-8b'!#REF!</definedName>
    <definedName name="ﾀｲﾙ工事" localSheetId="15">'B-8c'!#REF!</definedName>
    <definedName name="ﾀｲﾙ工事" localSheetId="1">#REF!</definedName>
    <definedName name="ﾀｲﾙ工事" localSheetId="2">内訳書!#REF!</definedName>
    <definedName name="ﾀｲﾙ工事">#REF!</definedName>
    <definedName name="や工事" localSheetId="4">'[1]内訳書（Ａ共通）'!#REF!</definedName>
    <definedName name="や工事" localSheetId="5">'[1]内訳書（Ａ共通）'!#REF!</definedName>
    <definedName name="や工事" localSheetId="6">'[1]内訳書（Ａ共通）'!#REF!</definedName>
    <definedName name="や工事" localSheetId="7">'[1]内訳書（Ａ共通）'!#REF!</definedName>
    <definedName name="や工事" localSheetId="8">'[1]内訳書（Ａ共通）'!#REF!</definedName>
    <definedName name="や工事" localSheetId="9">'[1]内訳書（Ａ共通）'!#REF!</definedName>
    <definedName name="や工事" localSheetId="10">'[1]内訳書（Ａ共通）'!#REF!</definedName>
    <definedName name="や工事" localSheetId="11">'[1]内訳書（Ａ共通）'!#REF!</definedName>
    <definedName name="や工事" localSheetId="12">'[1]内訳書（Ａ共通）'!#REF!</definedName>
    <definedName name="や工事" localSheetId="13">'[1]内訳書（Ａ共通）'!#REF!</definedName>
    <definedName name="や工事" localSheetId="14">'[1]内訳書（Ａ共通）'!#REF!</definedName>
    <definedName name="や工事" localSheetId="15">'[1]内訳書（Ａ共通）'!#REF!</definedName>
    <definedName name="や工事">'[1]内訳書（Ａ共通）'!#REF!</definedName>
    <definedName name="屋根工事" localSheetId="3">'B-1'!#REF!</definedName>
    <definedName name="屋根工事" localSheetId="4">'B-2'!#REF!</definedName>
    <definedName name="屋根工事" localSheetId="5">'B-3'!#REF!</definedName>
    <definedName name="屋根工事" localSheetId="6">'B-4'!#REF!</definedName>
    <definedName name="屋根工事" localSheetId="7">'B-5'!#REF!</definedName>
    <definedName name="屋根工事" localSheetId="8">'B-6'!#REF!</definedName>
    <definedName name="屋根工事" localSheetId="9">'B-7'!#REF!</definedName>
    <definedName name="屋根工事" localSheetId="10">'B-7a'!#REF!</definedName>
    <definedName name="屋根工事" localSheetId="11">'B-7b'!#REF!</definedName>
    <definedName name="屋根工事" localSheetId="12">'B-8'!#REF!</definedName>
    <definedName name="屋根工事" localSheetId="13">'B-8a'!#REF!</definedName>
    <definedName name="屋根工事" localSheetId="14">'B-8b'!#REF!</definedName>
    <definedName name="屋根工事" localSheetId="15">'B-8c'!#REF!</definedName>
    <definedName name="屋根工事" localSheetId="1">#REF!</definedName>
    <definedName name="屋根工事" localSheetId="2">内訳書!#REF!</definedName>
    <definedName name="屋根工事">#REF!</definedName>
    <definedName name="仮設工事" localSheetId="3">'B-1'!#REF!</definedName>
    <definedName name="仮設工事" localSheetId="4">'B-2'!#REF!</definedName>
    <definedName name="仮設工事" localSheetId="5">'B-3'!#REF!</definedName>
    <definedName name="仮設工事" localSheetId="6">'B-4'!#REF!</definedName>
    <definedName name="仮設工事" localSheetId="7">'B-5'!#REF!</definedName>
    <definedName name="仮設工事" localSheetId="8">'B-6'!#REF!</definedName>
    <definedName name="仮設工事" localSheetId="9">'B-7'!#REF!</definedName>
    <definedName name="仮設工事" localSheetId="10">'B-7a'!#REF!</definedName>
    <definedName name="仮設工事" localSheetId="11">'B-7b'!#REF!</definedName>
    <definedName name="仮設工事" localSheetId="12">'B-8'!#REF!</definedName>
    <definedName name="仮設工事" localSheetId="13">'B-8a'!#REF!</definedName>
    <definedName name="仮設工事" localSheetId="14">'B-8b'!#REF!</definedName>
    <definedName name="仮設工事" localSheetId="15">'B-8c'!#REF!</definedName>
    <definedName name="仮設工事" localSheetId="1">#REF!</definedName>
    <definedName name="仮設工事" localSheetId="2">内訳書!#REF!</definedName>
    <definedName name="仮設工事">#REF!</definedName>
    <definedName name="花工事" localSheetId="4">'[1]内訳書（Ａ共通）'!#REF!</definedName>
    <definedName name="花工事" localSheetId="5">'[1]内訳書（Ａ共通）'!#REF!</definedName>
    <definedName name="花工事" localSheetId="6">'[1]内訳書（Ａ共通）'!#REF!</definedName>
    <definedName name="花工事" localSheetId="7">'[1]内訳書（Ａ共通）'!#REF!</definedName>
    <definedName name="花工事" localSheetId="8">'[1]内訳書（Ａ共通）'!#REF!</definedName>
    <definedName name="花工事" localSheetId="9">'[1]内訳書（Ａ共通）'!#REF!</definedName>
    <definedName name="花工事" localSheetId="10">'[1]内訳書（Ａ共通）'!#REF!</definedName>
    <definedName name="花工事" localSheetId="11">'[1]内訳書（Ａ共通）'!#REF!</definedName>
    <definedName name="花工事" localSheetId="12">'[1]内訳書（Ａ共通）'!#REF!</definedName>
    <definedName name="花工事" localSheetId="13">'[1]内訳書（Ａ共通）'!#REF!</definedName>
    <definedName name="花工事" localSheetId="14">'[1]内訳書（Ａ共通）'!#REF!</definedName>
    <definedName name="花工事" localSheetId="15">'[1]内訳書（Ａ共通）'!#REF!</definedName>
    <definedName name="花工事">'[1]内訳書（Ａ共通）'!#REF!</definedName>
    <definedName name="海工事" localSheetId="4">'[1]内訳書（Ａ共通）'!#REF!</definedName>
    <definedName name="海工事" localSheetId="5">'[1]内訳書（Ａ共通）'!#REF!</definedName>
    <definedName name="海工事" localSheetId="6">'[1]内訳書（Ａ共通）'!#REF!</definedName>
    <definedName name="海工事" localSheetId="7">'[1]内訳書（Ａ共通）'!#REF!</definedName>
    <definedName name="海工事" localSheetId="8">'[1]内訳書（Ａ共通）'!#REF!</definedName>
    <definedName name="海工事" localSheetId="9">'[1]内訳書（Ａ共通）'!#REF!</definedName>
    <definedName name="海工事" localSheetId="10">'[1]内訳書（Ａ共通）'!#REF!</definedName>
    <definedName name="海工事" localSheetId="11">'[1]内訳書（Ａ共通）'!#REF!</definedName>
    <definedName name="海工事" localSheetId="12">'[1]内訳書（Ａ共通）'!#REF!</definedName>
    <definedName name="海工事" localSheetId="13">'[1]内訳書（Ａ共通）'!#REF!</definedName>
    <definedName name="海工事" localSheetId="14">'[1]内訳書（Ａ共通）'!#REF!</definedName>
    <definedName name="海工事" localSheetId="15">'[1]内訳書（Ａ共通）'!#REF!</definedName>
    <definedName name="海工事">'[1]内訳書（Ａ共通）'!#REF!</definedName>
    <definedName name="外構工事" localSheetId="3">'B-1'!#REF!</definedName>
    <definedName name="外構工事" localSheetId="4">'B-2'!#REF!</definedName>
    <definedName name="外構工事" localSheetId="5">'B-3'!#REF!</definedName>
    <definedName name="外構工事" localSheetId="6">'B-4'!#REF!</definedName>
    <definedName name="外構工事" localSheetId="7">'B-5'!#REF!</definedName>
    <definedName name="外構工事" localSheetId="8">'B-6'!#REF!</definedName>
    <definedName name="外構工事" localSheetId="9">'B-7'!#REF!</definedName>
    <definedName name="外構工事" localSheetId="10">'B-7a'!#REF!</definedName>
    <definedName name="外構工事" localSheetId="11">'B-7b'!#REF!</definedName>
    <definedName name="外構工事" localSheetId="12">'B-8'!#REF!</definedName>
    <definedName name="外構工事" localSheetId="13">'B-8a'!#REF!</definedName>
    <definedName name="外構工事" localSheetId="14">'B-8b'!#REF!</definedName>
    <definedName name="外構工事" localSheetId="15">'B-8c'!#REF!</definedName>
    <definedName name="外構工事" localSheetId="1">#REF!</definedName>
    <definedName name="外構工事" localSheetId="2">内訳書!#REF!</definedName>
    <definedName name="外構工事">#REF!</definedName>
    <definedName name="教工事" localSheetId="4">'[1]内訳書（Ａ共通）'!#REF!</definedName>
    <definedName name="教工事" localSheetId="5">'[1]内訳書（Ａ共通）'!#REF!</definedName>
    <definedName name="教工事" localSheetId="6">'[1]内訳書（Ａ共通）'!#REF!</definedName>
    <definedName name="教工事" localSheetId="7">'[1]内訳書（Ａ共通）'!#REF!</definedName>
    <definedName name="教工事" localSheetId="8">'[1]内訳書（Ａ共通）'!#REF!</definedName>
    <definedName name="教工事" localSheetId="9">'[1]内訳書（Ａ共通）'!#REF!</definedName>
    <definedName name="教工事" localSheetId="10">'[1]内訳書（Ａ共通）'!#REF!</definedName>
    <definedName name="教工事" localSheetId="11">'[1]内訳書（Ａ共通）'!#REF!</definedName>
    <definedName name="教工事" localSheetId="12">'[1]内訳書（Ａ共通）'!#REF!</definedName>
    <definedName name="教工事" localSheetId="13">'[1]内訳書（Ａ共通）'!#REF!</definedName>
    <definedName name="教工事" localSheetId="14">'[1]内訳書（Ａ共通）'!#REF!</definedName>
    <definedName name="教工事" localSheetId="15">'[1]内訳書（Ａ共通）'!#REF!</definedName>
    <definedName name="教工事">'[1]内訳書（Ａ共通）'!#REF!</definedName>
    <definedName name="金属工事" localSheetId="3">'B-1'!#REF!</definedName>
    <definedName name="金属工事" localSheetId="4">'B-2'!#REF!</definedName>
    <definedName name="金属工事" localSheetId="5">'B-3'!#REF!</definedName>
    <definedName name="金属工事" localSheetId="6">'B-4'!#REF!</definedName>
    <definedName name="金属工事" localSheetId="7">'B-5'!#REF!</definedName>
    <definedName name="金属工事" localSheetId="8">'B-6'!#REF!</definedName>
    <definedName name="金属工事" localSheetId="9">'B-7'!#REF!</definedName>
    <definedName name="金属工事" localSheetId="10">'B-7a'!#REF!</definedName>
    <definedName name="金属工事" localSheetId="11">'B-7b'!#REF!</definedName>
    <definedName name="金属工事" localSheetId="12">'B-8'!#REF!</definedName>
    <definedName name="金属工事" localSheetId="13">'B-8a'!#REF!</definedName>
    <definedName name="金属工事" localSheetId="14">'B-8b'!#REF!</definedName>
    <definedName name="金属工事" localSheetId="15">'B-8c'!#REF!</definedName>
    <definedName name="金属工事" localSheetId="1">#REF!</definedName>
    <definedName name="金属工事" localSheetId="2">内訳書!#REF!</definedName>
    <definedName name="金属工事">#REF!</definedName>
    <definedName name="経費率" localSheetId="9">#REF!</definedName>
    <definedName name="経費率" localSheetId="11">#REF!</definedName>
    <definedName name="経費率" localSheetId="13">#REF!</definedName>
    <definedName name="経費率" localSheetId="14">#REF!</definedName>
    <definedName name="経費率" localSheetId="15">#REF!</definedName>
    <definedName name="経費率" localSheetId="1">#REF!</definedName>
    <definedName name="経費率" localSheetId="2">#REF!</definedName>
    <definedName name="経費率">#REF!</definedName>
    <definedName name="工事" localSheetId="4">'[1]内訳書（Ａ共通）'!#REF!</definedName>
    <definedName name="工事" localSheetId="5">'[1]内訳書（Ａ共通）'!#REF!</definedName>
    <definedName name="工事" localSheetId="6">'[1]内訳書（Ａ共通）'!#REF!</definedName>
    <definedName name="工事" localSheetId="7">'[1]内訳書（Ａ共通）'!#REF!</definedName>
    <definedName name="工事" localSheetId="8">'[1]内訳書（Ａ共通）'!#REF!</definedName>
    <definedName name="工事" localSheetId="9">'[1]内訳書（Ａ共通）'!#REF!</definedName>
    <definedName name="工事" localSheetId="10">'[1]内訳書（Ａ共通）'!#REF!</definedName>
    <definedName name="工事" localSheetId="11">'[1]内訳書（Ａ共通）'!#REF!</definedName>
    <definedName name="工事" localSheetId="12">'[1]内訳書（Ａ共通）'!#REF!</definedName>
    <definedName name="工事" localSheetId="13">'[1]内訳書（Ａ共通）'!#REF!</definedName>
    <definedName name="工事" localSheetId="14">'[1]内訳書（Ａ共通）'!#REF!</definedName>
    <definedName name="工事" localSheetId="15">'[1]内訳書（Ａ共通）'!#REF!</definedName>
    <definedName name="工事">'[1]内訳書（Ａ共通）'!#REF!</definedName>
    <definedName name="鋼製工事" localSheetId="3">'B-1'!#REF!</definedName>
    <definedName name="鋼製工事" localSheetId="4">'B-2'!#REF!</definedName>
    <definedName name="鋼製工事" localSheetId="5">'B-3'!#REF!</definedName>
    <definedName name="鋼製工事" localSheetId="6">'B-4'!#REF!</definedName>
    <definedName name="鋼製工事" localSheetId="7">'B-5'!#REF!</definedName>
    <definedName name="鋼製工事" localSheetId="8">'B-6'!#REF!</definedName>
    <definedName name="鋼製工事" localSheetId="9">'B-7'!#REF!</definedName>
    <definedName name="鋼製工事" localSheetId="10">'B-7a'!#REF!</definedName>
    <definedName name="鋼製工事" localSheetId="11">'B-7b'!#REF!</definedName>
    <definedName name="鋼製工事" localSheetId="12">'B-8'!#REF!</definedName>
    <definedName name="鋼製工事" localSheetId="13">'B-8a'!#REF!</definedName>
    <definedName name="鋼製工事" localSheetId="14">'B-8b'!#REF!</definedName>
    <definedName name="鋼製工事" localSheetId="15">'B-8c'!#REF!</definedName>
    <definedName name="鋼製工事" localSheetId="1">#REF!</definedName>
    <definedName name="鋼製工事" localSheetId="2">内訳書!#REF!</definedName>
    <definedName name="鋼製工事">#REF!</definedName>
    <definedName name="左官工事" localSheetId="3">'B-1'!#REF!</definedName>
    <definedName name="左官工事" localSheetId="4">'B-2'!#REF!</definedName>
    <definedName name="左官工事" localSheetId="5">'B-3'!#REF!</definedName>
    <definedName name="左官工事" localSheetId="6">'B-4'!#REF!</definedName>
    <definedName name="左官工事" localSheetId="7">'B-5'!#REF!</definedName>
    <definedName name="左官工事" localSheetId="8">'B-6'!#REF!</definedName>
    <definedName name="左官工事" localSheetId="9">'B-7'!#REF!</definedName>
    <definedName name="左官工事" localSheetId="10">'B-7a'!#REF!</definedName>
    <definedName name="左官工事" localSheetId="11">'B-7b'!#REF!</definedName>
    <definedName name="左官工事" localSheetId="12">'B-8'!#REF!</definedName>
    <definedName name="左官工事" localSheetId="13">'B-8a'!#REF!</definedName>
    <definedName name="左官工事" localSheetId="14">'B-8b'!#REF!</definedName>
    <definedName name="左官工事" localSheetId="15">'B-8c'!#REF!</definedName>
    <definedName name="左官工事" localSheetId="1">#REF!</definedName>
    <definedName name="左官工事" localSheetId="2">内訳書!#REF!</definedName>
    <definedName name="左官工事">#REF!</definedName>
    <definedName name="雑工事" localSheetId="3">'B-1'!#REF!</definedName>
    <definedName name="雑工事" localSheetId="4">'B-2'!#REF!</definedName>
    <definedName name="雑工事" localSheetId="5">'B-3'!#REF!</definedName>
    <definedName name="雑工事" localSheetId="6">'B-4'!#REF!</definedName>
    <definedName name="雑工事" localSheetId="7">'B-5'!#REF!</definedName>
    <definedName name="雑工事" localSheetId="8">'B-6'!#REF!</definedName>
    <definedName name="雑工事" localSheetId="9">'B-7'!#REF!</definedName>
    <definedName name="雑工事" localSheetId="10">'B-7a'!#REF!</definedName>
    <definedName name="雑工事" localSheetId="11">'B-7b'!#REF!</definedName>
    <definedName name="雑工事" localSheetId="12">'B-8'!#REF!</definedName>
    <definedName name="雑工事" localSheetId="13">'B-8a'!#REF!</definedName>
    <definedName name="雑工事" localSheetId="14">'B-8b'!#REF!</definedName>
    <definedName name="雑工事" localSheetId="15">'B-8c'!#REF!</definedName>
    <definedName name="雑工事" localSheetId="1">#REF!</definedName>
    <definedName name="雑工事" localSheetId="2">内訳書!#REF!</definedName>
    <definedName name="雑工事">#REF!</definedName>
    <definedName name="山工事" localSheetId="4">'[1]内訳書（Ａ共通）'!#REF!</definedName>
    <definedName name="山工事" localSheetId="5">'[1]内訳書（Ａ共通）'!#REF!</definedName>
    <definedName name="山工事" localSheetId="6">'[1]内訳書（Ａ共通）'!#REF!</definedName>
    <definedName name="山工事" localSheetId="7">'[1]内訳書（Ａ共通）'!#REF!</definedName>
    <definedName name="山工事" localSheetId="8">'[1]内訳書（Ａ共通）'!#REF!</definedName>
    <definedName name="山工事" localSheetId="9">'[1]内訳書（Ａ共通）'!#REF!</definedName>
    <definedName name="山工事" localSheetId="10">'[1]内訳書（Ａ共通）'!#REF!</definedName>
    <definedName name="山工事" localSheetId="11">'[1]内訳書（Ａ共通）'!#REF!</definedName>
    <definedName name="山工事" localSheetId="12">'[1]内訳書（Ａ共通）'!#REF!</definedName>
    <definedName name="山工事" localSheetId="13">'[1]内訳書（Ａ共通）'!#REF!</definedName>
    <definedName name="山工事" localSheetId="14">'[1]内訳書（Ａ共通）'!#REF!</definedName>
    <definedName name="山工事" localSheetId="15">'[1]内訳書（Ａ共通）'!#REF!</definedName>
    <definedName name="山工事">'[1]内訳書（Ａ共通）'!#REF!</definedName>
    <definedName name="市の工事" localSheetId="4">'[1]内訳書（Ａ共通）'!#REF!</definedName>
    <definedName name="市の工事" localSheetId="5">'[1]内訳書（Ａ共通）'!#REF!</definedName>
    <definedName name="市の工事" localSheetId="6">'[1]内訳書（Ａ共通）'!#REF!</definedName>
    <definedName name="市の工事" localSheetId="7">'[1]内訳書（Ａ共通）'!#REF!</definedName>
    <definedName name="市の工事" localSheetId="8">'[1]内訳書（Ａ共通）'!#REF!</definedName>
    <definedName name="市の工事" localSheetId="9">'[1]内訳書（Ａ共通）'!#REF!</definedName>
    <definedName name="市の工事" localSheetId="10">'[1]内訳書（Ａ共通）'!#REF!</definedName>
    <definedName name="市の工事" localSheetId="11">'[1]内訳書（Ａ共通）'!#REF!</definedName>
    <definedName name="市の工事" localSheetId="12">'[1]内訳書（Ａ共通）'!#REF!</definedName>
    <definedName name="市の工事" localSheetId="13">'[1]内訳書（Ａ共通）'!#REF!</definedName>
    <definedName name="市の工事" localSheetId="14">'[1]内訳書（Ａ共通）'!#REF!</definedName>
    <definedName name="市の工事" localSheetId="15">'[1]内訳書（Ａ共通）'!#REF!</definedName>
    <definedName name="市の工事">'[1]内訳書（Ａ共通）'!#REF!</definedName>
    <definedName name="篠原工事" localSheetId="4">'[1]内訳書（Ａ共通）'!#REF!</definedName>
    <definedName name="篠原工事" localSheetId="5">'[1]内訳書（Ａ共通）'!#REF!</definedName>
    <definedName name="篠原工事" localSheetId="6">'[1]内訳書（Ａ共通）'!#REF!</definedName>
    <definedName name="篠原工事" localSheetId="7">'[1]内訳書（Ａ共通）'!#REF!</definedName>
    <definedName name="篠原工事" localSheetId="8">'[1]内訳書（Ａ共通）'!#REF!</definedName>
    <definedName name="篠原工事" localSheetId="9">'[1]内訳書（Ａ共通）'!#REF!</definedName>
    <definedName name="篠原工事" localSheetId="10">'[1]内訳書（Ａ共通）'!#REF!</definedName>
    <definedName name="篠原工事" localSheetId="11">'[1]内訳書（Ａ共通）'!#REF!</definedName>
    <definedName name="篠原工事" localSheetId="12">'[1]内訳書（Ａ共通）'!#REF!</definedName>
    <definedName name="篠原工事" localSheetId="13">'[1]内訳書（Ａ共通）'!#REF!</definedName>
    <definedName name="篠原工事" localSheetId="14">'[1]内訳書（Ａ共通）'!#REF!</definedName>
    <definedName name="篠原工事" localSheetId="15">'[1]内訳書（Ａ共通）'!#REF!</definedName>
    <definedName name="篠原工事">'[1]内訳書（Ａ共通）'!#REF!</definedName>
    <definedName name="設計書" localSheetId="9">#REF!</definedName>
    <definedName name="設計書" localSheetId="11">#REF!</definedName>
    <definedName name="設計書" localSheetId="13">#REF!</definedName>
    <definedName name="設計書" localSheetId="14">#REF!</definedName>
    <definedName name="設計書" localSheetId="15">#REF!</definedName>
    <definedName name="設計書" localSheetId="1">#REF!</definedName>
    <definedName name="設計書" localSheetId="2">#REF!</definedName>
    <definedName name="設計書">#REF!</definedName>
    <definedName name="設計書内訳" localSheetId="9">#REF!</definedName>
    <definedName name="設計書内訳" localSheetId="11">#REF!</definedName>
    <definedName name="設計書内訳" localSheetId="13">#REF!</definedName>
    <definedName name="設計書内訳" localSheetId="14">#REF!</definedName>
    <definedName name="設計書内訳" localSheetId="15">#REF!</definedName>
    <definedName name="設計書内訳" localSheetId="1">#REF!</definedName>
    <definedName name="設計書内訳" localSheetId="2">#REF!</definedName>
    <definedName name="設計書内訳">#REF!</definedName>
    <definedName name="草工事" localSheetId="4">'[1]内訳書（Ａ共通）'!#REF!</definedName>
    <definedName name="草工事" localSheetId="5">'[1]内訳書（Ａ共通）'!#REF!</definedName>
    <definedName name="草工事" localSheetId="6">'[1]内訳書（Ａ共通）'!#REF!</definedName>
    <definedName name="草工事" localSheetId="7">'[1]内訳書（Ａ共通）'!#REF!</definedName>
    <definedName name="草工事" localSheetId="8">'[1]内訳書（Ａ共通）'!#REF!</definedName>
    <definedName name="草工事" localSheetId="9">'[1]内訳書（Ａ共通）'!#REF!</definedName>
    <definedName name="草工事" localSheetId="10">'[1]内訳書（Ａ共通）'!#REF!</definedName>
    <definedName name="草工事" localSheetId="11">'[1]内訳書（Ａ共通）'!#REF!</definedName>
    <definedName name="草工事" localSheetId="12">'[1]内訳書（Ａ共通）'!#REF!</definedName>
    <definedName name="草工事" localSheetId="13">'[1]内訳書（Ａ共通）'!#REF!</definedName>
    <definedName name="草工事" localSheetId="14">'[1]内訳書（Ａ共通）'!#REF!</definedName>
    <definedName name="草工事" localSheetId="15">'[1]内訳書（Ａ共通）'!#REF!</definedName>
    <definedName name="草工事">'[1]内訳書（Ａ共通）'!#REF!</definedName>
    <definedName name="単位" localSheetId="9">#REF!</definedName>
    <definedName name="単位" localSheetId="11">#REF!</definedName>
    <definedName name="単位" localSheetId="13">#REF!</definedName>
    <definedName name="単位" localSheetId="14">#REF!</definedName>
    <definedName name="単位" localSheetId="15">#REF!</definedName>
    <definedName name="単位" localSheetId="1">#REF!</definedName>
    <definedName name="単位" localSheetId="2">#REF!</definedName>
    <definedName name="単位">#REF!</definedName>
    <definedName name="摘要" localSheetId="9">#REF!</definedName>
    <definedName name="摘要" localSheetId="11">#REF!</definedName>
    <definedName name="摘要" localSheetId="13">#REF!</definedName>
    <definedName name="摘要" localSheetId="14">#REF!</definedName>
    <definedName name="摘要" localSheetId="15">#REF!</definedName>
    <definedName name="摘要" localSheetId="1">#REF!</definedName>
    <definedName name="摘要" localSheetId="2">#REF!</definedName>
    <definedName name="摘要">#REF!</definedName>
    <definedName name="鉄筋工事" localSheetId="3">'B-1'!#REF!</definedName>
    <definedName name="鉄筋工事" localSheetId="4">'B-2'!#REF!</definedName>
    <definedName name="鉄筋工事" localSheetId="5">'B-3'!#REF!</definedName>
    <definedName name="鉄筋工事" localSheetId="6">'B-4'!#REF!</definedName>
    <definedName name="鉄筋工事" localSheetId="7">'B-5'!#REF!</definedName>
    <definedName name="鉄筋工事" localSheetId="8">'B-6'!#REF!</definedName>
    <definedName name="鉄筋工事" localSheetId="9">'B-7'!#REF!</definedName>
    <definedName name="鉄筋工事" localSheetId="10">'B-7a'!#REF!</definedName>
    <definedName name="鉄筋工事" localSheetId="11">'B-7b'!#REF!</definedName>
    <definedName name="鉄筋工事" localSheetId="12">'B-8'!#REF!</definedName>
    <definedName name="鉄筋工事" localSheetId="13">'B-8a'!#REF!</definedName>
    <definedName name="鉄筋工事" localSheetId="14">'B-8b'!#REF!</definedName>
    <definedName name="鉄筋工事" localSheetId="15">'B-8c'!#REF!</definedName>
    <definedName name="鉄筋工事" localSheetId="1">#REF!</definedName>
    <definedName name="鉄筋工事" localSheetId="2">内訳書!#REF!</definedName>
    <definedName name="鉄筋工事">#REF!</definedName>
    <definedName name="鉄工事" localSheetId="4">'[1]内訳書（Ａ共通）'!#REF!</definedName>
    <definedName name="鉄工事" localSheetId="5">'[1]内訳書（Ａ共通）'!#REF!</definedName>
    <definedName name="鉄工事" localSheetId="6">'[1]内訳書（Ａ共通）'!#REF!</definedName>
    <definedName name="鉄工事" localSheetId="7">'[1]内訳書（Ａ共通）'!#REF!</definedName>
    <definedName name="鉄工事" localSheetId="8">'[1]内訳書（Ａ共通）'!#REF!</definedName>
    <definedName name="鉄工事" localSheetId="9">'[1]内訳書（Ａ共通）'!#REF!</definedName>
    <definedName name="鉄工事" localSheetId="10">'[1]内訳書（Ａ共通）'!#REF!</definedName>
    <definedName name="鉄工事" localSheetId="11">'[1]内訳書（Ａ共通）'!#REF!</definedName>
    <definedName name="鉄工事" localSheetId="12">'[1]内訳書（Ａ共通）'!#REF!</definedName>
    <definedName name="鉄工事" localSheetId="13">'[1]内訳書（Ａ共通）'!#REF!</definedName>
    <definedName name="鉄工事" localSheetId="14">'[1]内訳書（Ａ共通）'!#REF!</definedName>
    <definedName name="鉄工事" localSheetId="15">'[1]内訳書（Ａ共通）'!#REF!</definedName>
    <definedName name="鉄工事">'[1]内訳書（Ａ共通）'!#REF!</definedName>
    <definedName name="塗装工事" localSheetId="3">'B-1'!#REF!</definedName>
    <definedName name="塗装工事" localSheetId="4">'B-2'!#REF!</definedName>
    <definedName name="塗装工事" localSheetId="5">'B-3'!#REF!</definedName>
    <definedName name="塗装工事" localSheetId="6">'B-4'!#REF!</definedName>
    <definedName name="塗装工事" localSheetId="7">'B-5'!#REF!</definedName>
    <definedName name="塗装工事" localSheetId="8">'B-6'!#REF!</definedName>
    <definedName name="塗装工事" localSheetId="9">'B-7'!#REF!</definedName>
    <definedName name="塗装工事" localSheetId="10">'B-7a'!#REF!</definedName>
    <definedName name="塗装工事" localSheetId="11">'B-7b'!#REF!</definedName>
    <definedName name="塗装工事" localSheetId="12">'B-8'!#REF!</definedName>
    <definedName name="塗装工事" localSheetId="13">'B-8a'!#REF!</definedName>
    <definedName name="塗装工事" localSheetId="14">'B-8b'!#REF!</definedName>
    <definedName name="塗装工事" localSheetId="15">'B-8c'!#REF!</definedName>
    <definedName name="塗装工事" localSheetId="1">#REF!</definedName>
    <definedName name="塗装工事" localSheetId="2">内訳書!#REF!</definedName>
    <definedName name="塗装工事">#REF!</definedName>
    <definedName name="土工事" localSheetId="3">'B-1'!#REF!</definedName>
    <definedName name="土工事" localSheetId="4">'B-2'!#REF!</definedName>
    <definedName name="土工事" localSheetId="5">'B-3'!#REF!</definedName>
    <definedName name="土工事" localSheetId="6">'B-4'!#REF!</definedName>
    <definedName name="土工事" localSheetId="7">'B-5'!#REF!</definedName>
    <definedName name="土工事" localSheetId="8">'B-6'!#REF!</definedName>
    <definedName name="土工事" localSheetId="9">'B-7'!#REF!</definedName>
    <definedName name="土工事" localSheetId="10">'B-7a'!#REF!</definedName>
    <definedName name="土工事" localSheetId="11">'B-7b'!#REF!</definedName>
    <definedName name="土工事" localSheetId="12">'B-8'!#REF!</definedName>
    <definedName name="土工事" localSheetId="13">'B-8a'!#REF!</definedName>
    <definedName name="土工事" localSheetId="14">'B-8b'!#REF!</definedName>
    <definedName name="土工事" localSheetId="15">'B-8c'!#REF!</definedName>
    <definedName name="土工事" localSheetId="1">#REF!</definedName>
    <definedName name="土工事" localSheetId="2">内訳書!#REF!</definedName>
    <definedName name="土工事">#REF!</definedName>
    <definedName name="内外装工事" localSheetId="3">'B-1'!#REF!</definedName>
    <definedName name="内外装工事" localSheetId="4">'B-2'!#REF!</definedName>
    <definedName name="内外装工事" localSheetId="5">'B-3'!#REF!</definedName>
    <definedName name="内外装工事" localSheetId="6">'B-4'!#REF!</definedName>
    <definedName name="内外装工事" localSheetId="7">'B-5'!#REF!</definedName>
    <definedName name="内外装工事" localSheetId="8">'B-6'!#REF!</definedName>
    <definedName name="内外装工事" localSheetId="9">'B-7'!#REF!</definedName>
    <definedName name="内外装工事" localSheetId="10">'B-7a'!#REF!</definedName>
    <definedName name="内外装工事" localSheetId="11">'B-7b'!#REF!</definedName>
    <definedName name="内外装工事" localSheetId="12">'B-8'!#REF!</definedName>
    <definedName name="内外装工事" localSheetId="13">'B-8a'!#REF!</definedName>
    <definedName name="内外装工事" localSheetId="14">'B-8b'!#REF!</definedName>
    <definedName name="内外装工事" localSheetId="15">'B-8c'!#REF!</definedName>
    <definedName name="内外装工事" localSheetId="1">#REF!</definedName>
    <definedName name="内外装工事" localSheetId="2">内訳書!#REF!</definedName>
    <definedName name="内外装工事">#REF!</definedName>
    <definedName name="浜工事" localSheetId="4">'[1]内訳書（Ａ共通）'!#REF!</definedName>
    <definedName name="浜工事" localSheetId="5">'[1]内訳書（Ａ共通）'!#REF!</definedName>
    <definedName name="浜工事" localSheetId="6">'[1]内訳書（Ａ共通）'!#REF!</definedName>
    <definedName name="浜工事" localSheetId="7">'[1]内訳書（Ａ共通）'!#REF!</definedName>
    <definedName name="浜工事" localSheetId="8">'[1]内訳書（Ａ共通）'!#REF!</definedName>
    <definedName name="浜工事" localSheetId="9">'[1]内訳書（Ａ共通）'!#REF!</definedName>
    <definedName name="浜工事" localSheetId="10">'[1]内訳書（Ａ共通）'!#REF!</definedName>
    <definedName name="浜工事" localSheetId="11">'[1]内訳書（Ａ共通）'!#REF!</definedName>
    <definedName name="浜工事" localSheetId="12">'[1]内訳書（Ａ共通）'!#REF!</definedName>
    <definedName name="浜工事" localSheetId="13">'[1]内訳書（Ａ共通）'!#REF!</definedName>
    <definedName name="浜工事" localSheetId="14">'[1]内訳書（Ａ共通）'!#REF!</definedName>
    <definedName name="浜工事" localSheetId="15">'[1]内訳書（Ａ共通）'!#REF!</definedName>
    <definedName name="浜工事">'[1]内訳書（Ａ共通）'!#REF!</definedName>
    <definedName name="防水工事" localSheetId="3">'B-1'!#REF!</definedName>
    <definedName name="防水工事" localSheetId="4">'B-2'!#REF!</definedName>
    <definedName name="防水工事" localSheetId="5">'B-3'!#REF!</definedName>
    <definedName name="防水工事" localSheetId="6">'B-4'!#REF!</definedName>
    <definedName name="防水工事" localSheetId="7">'B-5'!#REF!</definedName>
    <definedName name="防水工事" localSheetId="8">'B-6'!#REF!</definedName>
    <definedName name="防水工事" localSheetId="9">'B-7'!#REF!</definedName>
    <definedName name="防水工事" localSheetId="10">'B-7a'!#REF!</definedName>
    <definedName name="防水工事" localSheetId="11">'B-7b'!#REF!</definedName>
    <definedName name="防水工事" localSheetId="12">'B-8'!#REF!</definedName>
    <definedName name="防水工事" localSheetId="13">'B-8a'!#REF!</definedName>
    <definedName name="防水工事" localSheetId="14">'B-8b'!#REF!</definedName>
    <definedName name="防水工事" localSheetId="15">'B-8c'!#REF!</definedName>
    <definedName name="防水工事" localSheetId="1">#REF!</definedName>
    <definedName name="防水工事" localSheetId="2">内訳書!#REF!</definedName>
    <definedName name="防水工事">#REF!</definedName>
    <definedName name="木工事" localSheetId="3">'B-1'!#REF!</definedName>
    <definedName name="木工事" localSheetId="4">'B-2'!#REF!</definedName>
    <definedName name="木工事" localSheetId="5">'B-3'!#REF!</definedName>
    <definedName name="木工事" localSheetId="6">'B-4'!#REF!</definedName>
    <definedName name="木工事" localSheetId="7">'B-5'!#REF!</definedName>
    <definedName name="木工事" localSheetId="8">'B-6'!#REF!</definedName>
    <definedName name="木工事" localSheetId="9">'B-7'!#REF!</definedName>
    <definedName name="木工事" localSheetId="10">'B-7a'!#REF!</definedName>
    <definedName name="木工事" localSheetId="11">'B-7b'!#REF!</definedName>
    <definedName name="木工事" localSheetId="12">'B-8'!#REF!</definedName>
    <definedName name="木工事" localSheetId="13">'B-8a'!#REF!</definedName>
    <definedName name="木工事" localSheetId="14">'B-8b'!#REF!</definedName>
    <definedName name="木工事" localSheetId="15">'B-8c'!#REF!</definedName>
    <definedName name="木工事" localSheetId="1">#REF!</definedName>
    <definedName name="木工事" localSheetId="2">内訳書!#REF!</definedName>
    <definedName name="木工事">#REF!</definedName>
    <definedName name="木製工事" localSheetId="3">'B-1'!#REF!</definedName>
    <definedName name="木製工事" localSheetId="4">'B-2'!#REF!</definedName>
    <definedName name="木製工事" localSheetId="5">'B-3'!#REF!</definedName>
    <definedName name="木製工事" localSheetId="6">'B-4'!#REF!</definedName>
    <definedName name="木製工事" localSheetId="7">'B-5'!#REF!</definedName>
    <definedName name="木製工事" localSheetId="8">'B-6'!#REF!</definedName>
    <definedName name="木製工事" localSheetId="9">'B-7'!#REF!</definedName>
    <definedName name="木製工事" localSheetId="10">'B-7a'!#REF!</definedName>
    <definedName name="木製工事" localSheetId="11">'B-7b'!#REF!</definedName>
    <definedName name="木製工事" localSheetId="12">'B-8'!#REF!</definedName>
    <definedName name="木製工事" localSheetId="13">'B-8a'!#REF!</definedName>
    <definedName name="木製工事" localSheetId="14">'B-8b'!#REF!</definedName>
    <definedName name="木製工事" localSheetId="15">'B-8c'!#REF!</definedName>
    <definedName name="木製工事" localSheetId="1">#REF!</definedName>
    <definedName name="木製工事" localSheetId="2">内訳書!#REF!</definedName>
    <definedName name="木製工事">#REF!</definedName>
  </definedNames>
  <calcPr calcId="162913"/>
</workbook>
</file>

<file path=xl/calcChain.xml><?xml version="1.0" encoding="utf-8"?>
<calcChain xmlns="http://schemas.openxmlformats.org/spreadsheetml/2006/main">
  <c r="D3" i="35" l="1"/>
  <c r="E4" i="21" l="1"/>
  <c r="E13" i="34" l="1"/>
  <c r="E23" i="33"/>
  <c r="E19" i="32"/>
  <c r="E19" i="30"/>
  <c r="E18" i="30"/>
  <c r="E10" i="30"/>
  <c r="E9" i="30"/>
  <c r="E24" i="28"/>
  <c r="E12" i="28"/>
  <c r="H9" i="26"/>
  <c r="H10" i="26"/>
  <c r="H15" i="26"/>
  <c r="H16" i="26"/>
  <c r="E12" i="26"/>
  <c r="H12" i="26" s="1"/>
  <c r="E28" i="25"/>
  <c r="E27" i="25"/>
  <c r="E25" i="25"/>
  <c r="E24" i="25"/>
  <c r="E23" i="25"/>
  <c r="E22" i="25"/>
  <c r="E20" i="25"/>
  <c r="E19" i="25"/>
  <c r="E18" i="25"/>
  <c r="E16" i="24"/>
  <c r="E15" i="24"/>
  <c r="E14" i="24"/>
  <c r="E23" i="21"/>
  <c r="E21" i="21"/>
  <c r="E19" i="21"/>
  <c r="E8" i="21"/>
  <c r="E6" i="21"/>
  <c r="E6" i="19"/>
  <c r="H13" i="26" l="1"/>
  <c r="E7" i="34"/>
  <c r="E12" i="33"/>
  <c r="E10" i="32"/>
  <c r="E6" i="26"/>
  <c r="E14" i="25" l="1"/>
  <c r="E13" i="25"/>
  <c r="E11" i="25"/>
  <c r="E10" i="25"/>
  <c r="E9" i="25"/>
  <c r="E8" i="25"/>
  <c r="E6" i="25"/>
  <c r="E5" i="25"/>
  <c r="E4" i="25"/>
  <c r="E6" i="24"/>
  <c r="E5" i="24"/>
  <c r="E4" i="24"/>
  <c r="H16" i="34" l="1"/>
  <c r="H15" i="34"/>
  <c r="H14" i="34"/>
  <c r="H16" i="33"/>
  <c r="H15" i="33"/>
  <c r="H2" i="34" l="1"/>
  <c r="H2" i="33"/>
  <c r="H2" i="32" l="1"/>
  <c r="H15" i="31"/>
  <c r="H14" i="31"/>
  <c r="H13" i="31"/>
  <c r="H16" i="30"/>
  <c r="H15" i="30"/>
  <c r="H14" i="30"/>
  <c r="H2" i="30" l="1"/>
  <c r="H15" i="29"/>
  <c r="H14" i="29"/>
  <c r="H13" i="29"/>
  <c r="H15" i="27"/>
  <c r="H14" i="27"/>
  <c r="H13" i="27"/>
  <c r="H16" i="24"/>
  <c r="H15" i="24"/>
  <c r="H2" i="25" l="1"/>
  <c r="H2" i="29"/>
  <c r="H2" i="28"/>
  <c r="H2" i="27"/>
  <c r="H2" i="24" l="1"/>
  <c r="H2" i="31"/>
  <c r="H2" i="19"/>
  <c r="H2" i="21" l="1"/>
  <c r="H2" i="26"/>
</calcChain>
</file>

<file path=xl/sharedStrings.xml><?xml version="1.0" encoding="utf-8"?>
<sst xmlns="http://schemas.openxmlformats.org/spreadsheetml/2006/main" count="886" uniqueCount="302">
  <si>
    <t>設計金額</t>
    <rPh sb="0" eb="2">
      <t>セッケイ</t>
    </rPh>
    <rPh sb="2" eb="4">
      <t>キンガク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</si>
  <si>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</si>
  <si>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</si>
  <si>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 xml:space="preserve"> 単価（円）</t>
    <rPh sb="1" eb="3">
      <t>タンカ</t>
    </rPh>
    <rPh sb="4" eb="5">
      <t>エン</t>
    </rPh>
    <phoneticPr fontId="1"/>
  </si>
  <si>
    <t>　金　額（円）　　　　</t>
    <rPh sb="1" eb="4">
      <t>キンガク</t>
    </rPh>
    <rPh sb="5" eb="6">
      <t>エン</t>
    </rPh>
    <phoneticPr fontId="1"/>
  </si>
  <si>
    <t>備　　　　　考</t>
    <rPh sb="0" eb="7">
      <t>ビコウ</t>
    </rPh>
    <phoneticPr fontId="1"/>
  </si>
  <si>
    <t>式</t>
    <rPh sb="0" eb="1">
      <t>シキ</t>
    </rPh>
    <phoneticPr fontId="1"/>
  </si>
  <si>
    <t xml:space="preserve"> 　　　合     計</t>
    <rPh sb="4" eb="5">
      <t>ゴウ</t>
    </rPh>
    <rPh sb="10" eb="11">
      <t>ケイ</t>
    </rPh>
    <phoneticPr fontId="1"/>
  </si>
  <si>
    <t>名　　　　称</t>
    <rPh sb="0" eb="6">
      <t>メイショウ</t>
    </rPh>
    <phoneticPr fontId="1"/>
  </si>
  <si>
    <t>（表　紙）</t>
    <rPh sb="1" eb="4">
      <t>ヒョウシ</t>
    </rPh>
    <phoneticPr fontId="1"/>
  </si>
  <si>
    <t>施工箇所</t>
    <rPh sb="0" eb="2">
      <t>セコウ</t>
    </rPh>
    <rPh sb="2" eb="4">
      <t>カショ</t>
    </rPh>
    <phoneticPr fontId="1"/>
  </si>
  <si>
    <t>（うち消費税及び地方消費税相当額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ソウトウガク</t>
    </rPh>
    <phoneticPr fontId="1"/>
  </si>
  <si>
    <t>台</t>
    <rPh sb="0" eb="1">
      <t>ダイ</t>
    </rPh>
    <phoneticPr fontId="1"/>
  </si>
  <si>
    <t>摘　　要</t>
    <rPh sb="0" eb="1">
      <t>ツム</t>
    </rPh>
    <rPh sb="3" eb="4">
      <t>ヨウ</t>
    </rPh>
    <phoneticPr fontId="1"/>
  </si>
  <si>
    <t>数　量</t>
    <rPh sb="0" eb="1">
      <t>スウ</t>
    </rPh>
    <rPh sb="2" eb="3">
      <t>リョウ</t>
    </rPh>
    <phoneticPr fontId="1"/>
  </si>
  <si>
    <t>人</t>
    <rPh sb="0" eb="1">
      <t>ニン</t>
    </rPh>
    <phoneticPr fontId="1"/>
  </si>
  <si>
    <t>修繕名</t>
    <rPh sb="0" eb="2">
      <t>シュウゼン</t>
    </rPh>
    <rPh sb="2" eb="3">
      <t>メイ</t>
    </rPh>
    <phoneticPr fontId="1"/>
  </si>
  <si>
    <t>月</t>
    <rPh sb="0" eb="1">
      <t>ツキ</t>
    </rPh>
    <phoneticPr fontId="1"/>
  </si>
  <si>
    <t>担当</t>
    <rPh sb="0" eb="2">
      <t>タントウ</t>
    </rPh>
    <phoneticPr fontId="1"/>
  </si>
  <si>
    <t>係員</t>
    <rPh sb="0" eb="2">
      <t>カカリイン</t>
    </rPh>
    <phoneticPr fontId="1"/>
  </si>
  <si>
    <t>雑材料</t>
    <rPh sb="0" eb="3">
      <t>ザツザイリョウ</t>
    </rPh>
    <phoneticPr fontId="1"/>
  </si>
  <si>
    <t>仮設費</t>
    <rPh sb="0" eb="3">
      <t>カセツヒ</t>
    </rPh>
    <phoneticPr fontId="1"/>
  </si>
  <si>
    <t>外部足場設置</t>
    <rPh sb="0" eb="6">
      <t>ガイブアシバセッチ</t>
    </rPh>
    <phoneticPr fontId="1"/>
  </si>
  <si>
    <t>荷揚げリフト設置</t>
    <rPh sb="0" eb="2">
      <t>ニア</t>
    </rPh>
    <rPh sb="6" eb="8">
      <t>セッチ</t>
    </rPh>
    <phoneticPr fontId="1"/>
  </si>
  <si>
    <t>B-1</t>
    <phoneticPr fontId="1"/>
  </si>
  <si>
    <t>仮設間仕切壁設置</t>
    <rPh sb="0" eb="6">
      <t>カセツマジキリカベ</t>
    </rPh>
    <rPh sb="6" eb="8">
      <t>セッチ</t>
    </rPh>
    <phoneticPr fontId="1"/>
  </si>
  <si>
    <t>廃棄物処理</t>
    <rPh sb="0" eb="5">
      <t>ハイキブツショリ</t>
    </rPh>
    <phoneticPr fontId="1"/>
  </si>
  <si>
    <t>㎡</t>
    <phoneticPr fontId="1"/>
  </si>
  <si>
    <t>a</t>
    <phoneticPr fontId="1"/>
  </si>
  <si>
    <t>b</t>
    <phoneticPr fontId="1"/>
  </si>
  <si>
    <t>ｱﾙﾐﾄﾞｱ4台含む</t>
    <rPh sb="7" eb="8">
      <t>ダイ</t>
    </rPh>
    <rPh sb="8" eb="9">
      <t>フク</t>
    </rPh>
    <phoneticPr fontId="1"/>
  </si>
  <si>
    <t>日</t>
    <rPh sb="0" eb="1">
      <t>ニチ</t>
    </rPh>
    <phoneticPr fontId="1"/>
  </si>
  <si>
    <t>ﾛｰﾀｰﾘﾌﾄL-240RD</t>
    <phoneticPr fontId="1"/>
  </si>
  <si>
    <t>解体</t>
    <rPh sb="0" eb="2">
      <t>カイタイ</t>
    </rPh>
    <phoneticPr fontId="1"/>
  </si>
  <si>
    <t>B-2</t>
    <phoneticPr fontId="1"/>
  </si>
  <si>
    <t>アスベスト調査費</t>
    <rPh sb="5" eb="8">
      <t>チョウサヒ</t>
    </rPh>
    <phoneticPr fontId="1"/>
  </si>
  <si>
    <t>段差タイル撤去</t>
    <rPh sb="0" eb="2">
      <t>ダンサ</t>
    </rPh>
    <rPh sb="5" eb="7">
      <t>テッキョ</t>
    </rPh>
    <phoneticPr fontId="1"/>
  </si>
  <si>
    <t>入口ドア撤去</t>
    <rPh sb="0" eb="2">
      <t>イリグチ</t>
    </rPh>
    <rPh sb="4" eb="6">
      <t>テッキョ</t>
    </rPh>
    <phoneticPr fontId="1"/>
  </si>
  <si>
    <t>床タイル撤去</t>
    <rPh sb="0" eb="1">
      <t>ユカ</t>
    </rPh>
    <rPh sb="4" eb="6">
      <t>テッキョ</t>
    </rPh>
    <phoneticPr fontId="1"/>
  </si>
  <si>
    <t>手洗い器撤去</t>
    <rPh sb="0" eb="2">
      <t>テアラ</t>
    </rPh>
    <rPh sb="3" eb="4">
      <t>キ</t>
    </rPh>
    <rPh sb="4" eb="6">
      <t>テッキョ</t>
    </rPh>
    <phoneticPr fontId="1"/>
  </si>
  <si>
    <t>掃除流し撤去</t>
    <rPh sb="0" eb="3">
      <t>ソウジナガ</t>
    </rPh>
    <rPh sb="4" eb="6">
      <t>テッキョ</t>
    </rPh>
    <phoneticPr fontId="1"/>
  </si>
  <si>
    <t>鏡撤去</t>
    <rPh sb="0" eb="3">
      <t>カガミテッキョ</t>
    </rPh>
    <phoneticPr fontId="1"/>
  </si>
  <si>
    <t>壁仕上げ材撤去</t>
    <rPh sb="0" eb="1">
      <t>カベ</t>
    </rPh>
    <rPh sb="1" eb="3">
      <t>シア</t>
    </rPh>
    <rPh sb="4" eb="5">
      <t>ザイ</t>
    </rPh>
    <rPh sb="5" eb="7">
      <t>テッキョ</t>
    </rPh>
    <phoneticPr fontId="1"/>
  </si>
  <si>
    <t>箇所</t>
    <rPh sb="0" eb="2">
      <t>カショ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</si>
  <si>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</si>
  <si>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</si>
  <si>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左官・防水</t>
    <rPh sb="0" eb="2">
      <t>サカン</t>
    </rPh>
    <rPh sb="3" eb="5">
      <t>ボウスイ</t>
    </rPh>
    <phoneticPr fontId="1"/>
  </si>
  <si>
    <t>ライニング面台</t>
    <rPh sb="5" eb="7">
      <t>メンダイ</t>
    </rPh>
    <phoneticPr fontId="1"/>
  </si>
  <si>
    <t>B-3</t>
    <phoneticPr fontId="1"/>
  </si>
  <si>
    <t>床モルタル下地調整</t>
    <rPh sb="0" eb="1">
      <t>ユカ</t>
    </rPh>
    <rPh sb="5" eb="9">
      <t>シタジチョウセイ</t>
    </rPh>
    <phoneticPr fontId="1"/>
  </si>
  <si>
    <t>床レベリング</t>
    <rPh sb="0" eb="1">
      <t>ユカ</t>
    </rPh>
    <phoneticPr fontId="1"/>
  </si>
  <si>
    <t>壁モルタル下地調整</t>
    <rPh sb="0" eb="1">
      <t>カベ</t>
    </rPh>
    <rPh sb="5" eb="9">
      <t>シタジチョウセイ</t>
    </rPh>
    <phoneticPr fontId="1"/>
  </si>
  <si>
    <t>5～20mm</t>
    <phoneticPr fontId="1"/>
  </si>
  <si>
    <t>5～50mm</t>
    <phoneticPr fontId="1"/>
  </si>
  <si>
    <t>大便器撤去部防水補修</t>
    <rPh sb="0" eb="6">
      <t>ダイベンキテッキョブ</t>
    </rPh>
    <rPh sb="6" eb="10">
      <t>ボウスイホシュウ</t>
    </rPh>
    <phoneticPr fontId="1"/>
  </si>
  <si>
    <t>小便器撤去部防水補修</t>
    <rPh sb="0" eb="10">
      <t>ショウベンキテッキョブボウスイホシュウ</t>
    </rPh>
    <phoneticPr fontId="1"/>
  </si>
  <si>
    <t>大便器新規排水穴廻り防水</t>
    <rPh sb="0" eb="3">
      <t>ダイベンキ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</si>
  <si>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土間排水廻り防水補修</t>
    <rPh sb="0" eb="2">
      <t>ドマ</t>
    </rPh>
    <rPh sb="2" eb="4">
      <t>ハイスイ</t>
    </rPh>
    <rPh sb="4" eb="5">
      <t>マワ</t>
    </rPh>
    <rPh sb="6" eb="10">
      <t>ボウスイホシュウ</t>
    </rPh>
    <phoneticPr fontId="1"/>
  </si>
  <si>
    <t>小便器新規排水穴廻り防水</t>
    <rPh sb="0" eb="3">
      <t>ショウベンキ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</si>
  <si>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ウレタン系塗膜防水</t>
    <rPh sb="4" eb="9">
      <t>ケイトマクボウスイ</t>
    </rPh>
    <phoneticPr fontId="1"/>
  </si>
  <si>
    <t>B-4</t>
    <phoneticPr fontId="1"/>
  </si>
  <si>
    <t>天井インサート・軽天下地</t>
    <rPh sb="0" eb="2">
      <t>テンジョウ</t>
    </rPh>
    <rPh sb="8" eb="9">
      <t>ケイ</t>
    </rPh>
    <rPh sb="9" eb="10">
      <t>テン</t>
    </rPh>
    <rPh sb="10" eb="12">
      <t>シタジ</t>
    </rPh>
    <phoneticPr fontId="1"/>
  </si>
  <si>
    <t>ｍ</t>
    <phoneticPr fontId="1"/>
  </si>
  <si>
    <t>天井ケイカル板</t>
    <rPh sb="0" eb="2">
      <t>テンジョウ</t>
    </rPh>
    <rPh sb="6" eb="7">
      <t>イタ</t>
    </rPh>
    <phoneticPr fontId="1"/>
  </si>
  <si>
    <t>天井見切り縁</t>
    <rPh sb="0" eb="2">
      <t>テンジョウ</t>
    </rPh>
    <rPh sb="2" eb="4">
      <t>ミキ</t>
    </rPh>
    <rPh sb="5" eb="6">
      <t>フチ</t>
    </rPh>
    <phoneticPr fontId="1"/>
  </si>
  <si>
    <t>天井点検口（450）</t>
    <rPh sb="0" eb="5">
      <t>テンジョウテンケンコウ</t>
    </rPh>
    <phoneticPr fontId="1"/>
  </si>
  <si>
    <t>出隅ジョイナー</t>
    <rPh sb="0" eb="1">
      <t>デ</t>
    </rPh>
    <rPh sb="1" eb="2">
      <t>スミ</t>
    </rPh>
    <phoneticPr fontId="1"/>
  </si>
  <si>
    <t>パネルシーリング</t>
    <phoneticPr fontId="1"/>
  </si>
  <si>
    <t>サッシ廻り仕上げ</t>
    <rPh sb="3" eb="4">
      <t>マワ</t>
    </rPh>
    <rPh sb="5" eb="7">
      <t>シア</t>
    </rPh>
    <phoneticPr fontId="1"/>
  </si>
  <si>
    <t>巾木</t>
    <rPh sb="0" eb="2">
      <t>ハバキ</t>
    </rPh>
    <phoneticPr fontId="1"/>
  </si>
  <si>
    <t>汚垂石</t>
    <rPh sb="0" eb="1">
      <t>オ</t>
    </rPh>
    <rPh sb="1" eb="2">
      <t>スイ</t>
    </rPh>
    <rPh sb="2" eb="3">
      <t>イシ</t>
    </rPh>
    <phoneticPr fontId="1"/>
  </si>
  <si>
    <t>抗菌引棒、ドアクローザー</t>
    <rPh sb="0" eb="2">
      <t>コウキン</t>
    </rPh>
    <rPh sb="2" eb="3">
      <t>ヒ</t>
    </rPh>
    <rPh sb="3" eb="4">
      <t>ボウ</t>
    </rPh>
    <phoneticPr fontId="1"/>
  </si>
  <si>
    <t>建具・トイレブース</t>
    <rPh sb="0" eb="2">
      <t>タテグ</t>
    </rPh>
    <phoneticPr fontId="1"/>
  </si>
  <si>
    <t>取付費</t>
    <rPh sb="0" eb="3">
      <t>トリツケヒ</t>
    </rPh>
    <phoneticPr fontId="1"/>
  </si>
  <si>
    <t>建具工</t>
    <rPh sb="0" eb="1">
      <t>タテグ</t>
    </rPh>
    <rPh sb="1" eb="2">
      <t>コウ</t>
    </rPh>
    <phoneticPr fontId="1"/>
  </si>
  <si>
    <t>B-5</t>
    <phoneticPr fontId="1"/>
  </si>
  <si>
    <t>内装</t>
    <rPh sb="0" eb="2">
      <t>ナイソウ</t>
    </rPh>
    <phoneticPr fontId="1"/>
  </si>
  <si>
    <t>B-6</t>
    <phoneticPr fontId="1"/>
  </si>
  <si>
    <t>19*150*3200</t>
    <phoneticPr fontId="1"/>
  </si>
  <si>
    <t>ライニング新設</t>
    <rPh sb="5" eb="7">
      <t>シンセツ</t>
    </rPh>
    <phoneticPr fontId="1"/>
  </si>
  <si>
    <t>内装工</t>
    <rPh sb="0" eb="2">
      <t>ナイソウコウ</t>
    </rPh>
    <phoneticPr fontId="1"/>
  </si>
  <si>
    <t>B-7</t>
    <phoneticPr fontId="1"/>
  </si>
  <si>
    <t>硬質塩化ビニル管</t>
    <rPh sb="0" eb="2">
      <t>コウシツ</t>
    </rPh>
    <rPh sb="2" eb="4">
      <t>エンカ</t>
    </rPh>
    <rPh sb="7" eb="8">
      <t>カン</t>
    </rPh>
    <phoneticPr fontId="1"/>
  </si>
  <si>
    <t>VP100</t>
    <phoneticPr fontId="1"/>
  </si>
  <si>
    <t>VP75</t>
    <phoneticPr fontId="1"/>
  </si>
  <si>
    <t>VP50</t>
    <phoneticPr fontId="1"/>
  </si>
  <si>
    <t>耐衝撃性硬質塩化ビニル管</t>
    <rPh sb="0" eb="8">
      <t>タイショウゲキセイコウシツエンカ</t>
    </rPh>
    <rPh sb="11" eb="12">
      <t>カン</t>
    </rPh>
    <phoneticPr fontId="1"/>
  </si>
  <si>
    <t>HIVP20A</t>
    <phoneticPr fontId="1"/>
  </si>
  <si>
    <t>継手接合材、支持金物</t>
    <rPh sb="0" eb="5">
      <t>ツギテセツゴウザイ</t>
    </rPh>
    <rPh sb="6" eb="10">
      <t>シジカナモノ</t>
    </rPh>
    <phoneticPr fontId="1"/>
  </si>
  <si>
    <t>配管工</t>
    <rPh sb="0" eb="2">
      <t>ハイカンコウ</t>
    </rPh>
    <phoneticPr fontId="1"/>
  </si>
  <si>
    <t>撤去大便器・小便器配管調整</t>
    <rPh sb="0" eb="2">
      <t>テッキョ</t>
    </rPh>
    <rPh sb="2" eb="5">
      <t>ダイベンキ</t>
    </rPh>
    <rPh sb="6" eb="9">
      <t>ショウベンキ</t>
    </rPh>
    <rPh sb="9" eb="13">
      <t>ハイカンチョウセイ</t>
    </rPh>
    <phoneticPr fontId="1"/>
  </si>
  <si>
    <t>洋風大便器</t>
    <rPh sb="0" eb="5">
      <t>ヨウフウダイベンキ</t>
    </rPh>
    <phoneticPr fontId="1"/>
  </si>
  <si>
    <t>小便器</t>
    <rPh sb="0" eb="3">
      <t>ショウベンキ</t>
    </rPh>
    <phoneticPr fontId="1"/>
  </si>
  <si>
    <t>UFS910W</t>
    <phoneticPr fontId="1"/>
  </si>
  <si>
    <t>CES9435R</t>
    <phoneticPr fontId="1"/>
  </si>
  <si>
    <t>LSA125CB</t>
    <phoneticPr fontId="1"/>
  </si>
  <si>
    <t>手洗器</t>
    <rPh sb="0" eb="3">
      <t>テアライキ</t>
    </rPh>
    <phoneticPr fontId="1"/>
  </si>
  <si>
    <t>鏡</t>
    <rPh sb="0" eb="1">
      <t>カガミ</t>
    </rPh>
    <phoneticPr fontId="1"/>
  </si>
  <si>
    <t>YMK51K</t>
    <phoneticPr fontId="1"/>
  </si>
  <si>
    <t>２連紙巻き器</t>
    <rPh sb="1" eb="2">
      <t>レン</t>
    </rPh>
    <rPh sb="2" eb="6">
      <t>カミマキキ</t>
    </rPh>
    <phoneticPr fontId="1"/>
  </si>
  <si>
    <t>YH650</t>
    <phoneticPr fontId="1"/>
  </si>
  <si>
    <t>掃除流し</t>
    <rPh sb="0" eb="3">
      <t>ソウジナガ</t>
    </rPh>
    <phoneticPr fontId="1"/>
  </si>
  <si>
    <t>SK22A</t>
    <phoneticPr fontId="1"/>
  </si>
  <si>
    <t>設備機械工</t>
    <rPh sb="0" eb="4">
      <t>セツビキカイコウ</t>
    </rPh>
    <phoneticPr fontId="1"/>
  </si>
  <si>
    <t>給排水衛生設備</t>
    <rPh sb="0" eb="7">
      <t>キュウハイスイエイセイセツビ</t>
    </rPh>
    <phoneticPr fontId="1"/>
  </si>
  <si>
    <t>衛生器具取付</t>
    <rPh sb="0" eb="6">
      <t>エイセイキグトリツケ</t>
    </rPh>
    <phoneticPr fontId="1"/>
  </si>
  <si>
    <t>配管</t>
    <rPh sb="0" eb="2">
      <t>ハイカン</t>
    </rPh>
    <phoneticPr fontId="1"/>
  </si>
  <si>
    <t>B-7-a</t>
    <phoneticPr fontId="1"/>
  </si>
  <si>
    <t>B-7-b</t>
    <phoneticPr fontId="1"/>
  </si>
  <si>
    <t>B-8</t>
    <phoneticPr fontId="1"/>
  </si>
  <si>
    <t>電気設備</t>
    <rPh sb="0" eb="4">
      <t>デンキセツビ</t>
    </rPh>
    <phoneticPr fontId="1"/>
  </si>
  <si>
    <t>幹線設備</t>
    <rPh sb="0" eb="2">
      <t>カンセン</t>
    </rPh>
    <rPh sb="2" eb="4">
      <t>セツビ</t>
    </rPh>
    <phoneticPr fontId="1"/>
  </si>
  <si>
    <t>電灯設備</t>
    <rPh sb="0" eb="2">
      <t>デントウ</t>
    </rPh>
    <rPh sb="2" eb="4">
      <t>セツビ</t>
    </rPh>
    <phoneticPr fontId="1"/>
  </si>
  <si>
    <t>コンセント設備</t>
    <rPh sb="5" eb="7">
      <t>セツビ</t>
    </rPh>
    <phoneticPr fontId="1"/>
  </si>
  <si>
    <t>C</t>
    <phoneticPr fontId="1"/>
  </si>
  <si>
    <t>B-8-a</t>
    <phoneticPr fontId="1"/>
  </si>
  <si>
    <t>絶縁電線</t>
    <rPh sb="0" eb="4">
      <t>ゼツエンデンセン</t>
    </rPh>
    <phoneticPr fontId="1"/>
  </si>
  <si>
    <t>絶縁ケーブル</t>
    <rPh sb="0" eb="2">
      <t>ゼツエン</t>
    </rPh>
    <phoneticPr fontId="1"/>
  </si>
  <si>
    <t>電線管</t>
    <rPh sb="0" eb="3">
      <t>デンセンカン</t>
    </rPh>
    <phoneticPr fontId="1"/>
  </si>
  <si>
    <t>プルボックス</t>
    <phoneticPr fontId="1"/>
  </si>
  <si>
    <t>分電盤</t>
    <rPh sb="0" eb="3">
      <t>ブンデンバン</t>
    </rPh>
    <phoneticPr fontId="1"/>
  </si>
  <si>
    <t>遮断機</t>
    <rPh sb="0" eb="3">
      <t>シャダンキ</t>
    </rPh>
    <phoneticPr fontId="1"/>
  </si>
  <si>
    <t>配線作業</t>
    <rPh sb="0" eb="2">
      <t>ハイセン</t>
    </rPh>
    <rPh sb="2" eb="4">
      <t>サギョウ</t>
    </rPh>
    <phoneticPr fontId="1"/>
  </si>
  <si>
    <t>電工</t>
    <rPh sb="0" eb="1">
      <t>デンコウ</t>
    </rPh>
    <phoneticPr fontId="1"/>
  </si>
  <si>
    <t>樹脂防水
400*400*200</t>
    <rPh sb="0" eb="1">
      <t>ジュシ</t>
    </rPh>
    <rPh sb="1" eb="3">
      <t>ボウスイ</t>
    </rPh>
    <phoneticPr fontId="1"/>
  </si>
  <si>
    <t>3P30A</t>
    <phoneticPr fontId="1"/>
  </si>
  <si>
    <t>3P75A</t>
    <phoneticPr fontId="1"/>
  </si>
  <si>
    <t>電灯設備</t>
    <rPh sb="0" eb="4">
      <t>デントウセツビ</t>
    </rPh>
    <phoneticPr fontId="1"/>
  </si>
  <si>
    <t>メタルモール</t>
    <phoneticPr fontId="1"/>
  </si>
  <si>
    <t>人感センサー</t>
    <rPh sb="0" eb="2">
      <t>ジンカン</t>
    </rPh>
    <phoneticPr fontId="1"/>
  </si>
  <si>
    <t>子機　換気扇</t>
    <rPh sb="0" eb="1">
      <t>コキ</t>
    </rPh>
    <rPh sb="3" eb="6">
      <t>カンキセン</t>
    </rPh>
    <phoneticPr fontId="1"/>
  </si>
  <si>
    <t>子機</t>
    <phoneticPr fontId="1"/>
  </si>
  <si>
    <t>親機　8A</t>
    <rPh sb="0" eb="1">
      <t>オヤキ</t>
    </rPh>
    <phoneticPr fontId="1"/>
  </si>
  <si>
    <t>照明器具</t>
    <rPh sb="0" eb="4">
      <t>ショウメイキグ</t>
    </rPh>
    <phoneticPr fontId="1"/>
  </si>
  <si>
    <t>換気扇</t>
    <rPh sb="0" eb="3">
      <t>カンキセン</t>
    </rPh>
    <phoneticPr fontId="1"/>
  </si>
  <si>
    <t>ベースライト
40型　4000lm</t>
    <rPh sb="7" eb="8">
      <t>ガタ</t>
    </rPh>
    <phoneticPr fontId="1"/>
  </si>
  <si>
    <t>VD-23ZB12</t>
    <phoneticPr fontId="1"/>
  </si>
  <si>
    <t>機器取付・既存撤去</t>
    <rPh sb="0" eb="4">
      <t>キキトリツケ</t>
    </rPh>
    <rPh sb="5" eb="7">
      <t>キゾン</t>
    </rPh>
    <rPh sb="7" eb="9">
      <t>テッキョ</t>
    </rPh>
    <phoneticPr fontId="1"/>
  </si>
  <si>
    <t>B-8-b</t>
    <phoneticPr fontId="1"/>
  </si>
  <si>
    <t>埋込コンセント</t>
    <rPh sb="0" eb="2">
      <t>ウメコミ</t>
    </rPh>
    <phoneticPr fontId="1"/>
  </si>
  <si>
    <t>2P15A</t>
    <phoneticPr fontId="1"/>
  </si>
  <si>
    <t>B-8-c</t>
    <phoneticPr fontId="1"/>
  </si>
  <si>
    <t>配管工費（斫り外含む）
大便器・小便器配管新設</t>
    <rPh sb="0" eb="2">
      <t>ハイカン</t>
    </rPh>
    <rPh sb="2" eb="3">
      <t>コウ</t>
    </rPh>
    <rPh sb="3" eb="4">
      <t>ヒ</t>
    </rPh>
    <rPh sb="5" eb="6">
      <t>ハツ</t>
    </rPh>
    <rPh sb="7" eb="8">
      <t>ホカ</t>
    </rPh>
    <rPh sb="8" eb="9">
      <t>フク</t>
    </rPh>
    <rPh sb="12" eb="15">
      <t>ダイベンキ</t>
    </rPh>
    <rPh sb="16" eb="19">
      <t>ショウベンキ</t>
    </rPh>
    <rPh sb="19" eb="21">
      <t>ハイカン</t>
    </rPh>
    <phoneticPr fontId="1"/>
  </si>
  <si>
    <t>入口ドア枠撤去</t>
    <rPh sb="0" eb="2">
      <t>イリグチ</t>
    </rPh>
    <rPh sb="4" eb="5">
      <t>ワク</t>
    </rPh>
    <rPh sb="5" eb="7">
      <t>テッキョ</t>
    </rPh>
    <phoneticPr fontId="1"/>
  </si>
  <si>
    <t>W820*H1800</t>
    <phoneticPr fontId="1"/>
  </si>
  <si>
    <t>ベースライト
20型　1600lm</t>
    <rPh sb="7" eb="8">
      <t>ガタ</t>
    </rPh>
    <phoneticPr fontId="1"/>
  </si>
  <si>
    <t>W10800*D1200*7段</t>
    <rPh sb="14" eb="15">
      <t>ダン</t>
    </rPh>
    <phoneticPr fontId="1"/>
  </si>
  <si>
    <t>t=2</t>
    <phoneticPr fontId="1"/>
  </si>
  <si>
    <t>床　塩ビシート張り</t>
    <rPh sb="0" eb="1">
      <t>ユカ</t>
    </rPh>
    <rPh sb="2" eb="3">
      <t>エン</t>
    </rPh>
    <rPh sb="7" eb="8">
      <t>ハ</t>
    </rPh>
    <phoneticPr fontId="1"/>
  </si>
  <si>
    <t>壁　パネル張り</t>
    <rPh sb="0" eb="1">
      <t>カベ</t>
    </rPh>
    <rPh sb="5" eb="6">
      <t>ハ</t>
    </rPh>
    <phoneticPr fontId="1"/>
  </si>
  <si>
    <t>天井EP塗装</t>
    <rPh sb="0" eb="2">
      <t>テンジョウ</t>
    </rPh>
    <rPh sb="4" eb="6">
      <t>トソウ</t>
    </rPh>
    <phoneticPr fontId="1"/>
  </si>
  <si>
    <t>t=3</t>
    <phoneticPr fontId="1"/>
  </si>
  <si>
    <t>W5400+900+900*
H2500*2F</t>
    <phoneticPr fontId="1"/>
  </si>
  <si>
    <t>共用:5個</t>
    <rPh sb="0" eb="2">
      <t>キョウヨウ</t>
    </rPh>
    <rPh sb="4" eb="5">
      <t>コ</t>
    </rPh>
    <phoneticPr fontId="1"/>
  </si>
  <si>
    <t>W4000*H2500*2*2F
W5560*H2500*2*2F</t>
    <phoneticPr fontId="1"/>
  </si>
  <si>
    <t>共用:1箇所</t>
    <rPh sb="0" eb="2">
      <t>キョウヨウ</t>
    </rPh>
    <rPh sb="2" eb="4">
      <t>カショ</t>
    </rPh>
    <phoneticPr fontId="1"/>
  </si>
  <si>
    <t>共用:2箇所</t>
    <rPh sb="0" eb="2">
      <t>キョウヨウ</t>
    </rPh>
    <rPh sb="4" eb="6">
      <t>カショ</t>
    </rPh>
    <phoneticPr fontId="1"/>
  </si>
  <si>
    <t>共用:2台</t>
    <rPh sb="0" eb="2">
      <t>キョウヨウ</t>
    </rPh>
    <rPh sb="4" eb="5">
      <t>ダイ</t>
    </rPh>
    <phoneticPr fontId="1"/>
  </si>
  <si>
    <t>共用:1台</t>
    <rPh sb="0" eb="2">
      <t>キョウヨウ</t>
    </rPh>
    <rPh sb="4" eb="5">
      <t>ダイ</t>
    </rPh>
    <phoneticPr fontId="1"/>
  </si>
  <si>
    <t>共用:5台</t>
    <rPh sb="0" eb="2">
      <t>キョウヨウ</t>
    </rPh>
    <rPh sb="4" eb="5">
      <t>ダイ</t>
    </rPh>
    <phoneticPr fontId="1"/>
  </si>
  <si>
    <t>共用:2枚</t>
    <rPh sb="0" eb="2">
      <t>キョウヨウ</t>
    </rPh>
    <rPh sb="4" eb="5">
      <t>マイ</t>
    </rPh>
    <phoneticPr fontId="1"/>
  </si>
  <si>
    <t>共用:2箇所*2F</t>
    <rPh sb="0" eb="2">
      <t>キョウヨウ</t>
    </rPh>
    <rPh sb="4" eb="6">
      <t>カショ</t>
    </rPh>
    <rPh sb="8" eb="9">
      <t>オンナ</t>
    </rPh>
    <phoneticPr fontId="1"/>
  </si>
  <si>
    <t>共用:0台</t>
    <rPh sb="0" eb="2">
      <t>キョウヨウ</t>
    </rPh>
    <rPh sb="4" eb="5">
      <t>ダイ</t>
    </rPh>
    <phoneticPr fontId="1"/>
  </si>
  <si>
    <t>W4000*D5560*2F</t>
    <phoneticPr fontId="1"/>
  </si>
  <si>
    <t>W4000*D5560*2F
19型 @303</t>
    <phoneticPr fontId="1"/>
  </si>
  <si>
    <t>共用:0枚</t>
    <rPh sb="0" eb="2">
      <t>キョウヨウ</t>
    </rPh>
    <phoneticPr fontId="1"/>
  </si>
  <si>
    <t>共用:6台</t>
    <rPh sb="0" eb="1">
      <t>キョウヨウ</t>
    </rPh>
    <rPh sb="3" eb="4">
      <t>ダイ</t>
    </rPh>
    <phoneticPr fontId="1"/>
  </si>
  <si>
    <t>汚物流し</t>
    <rPh sb="0" eb="3">
      <t>オブツナガ</t>
    </rPh>
    <phoneticPr fontId="1"/>
  </si>
  <si>
    <t>SKL330DNFF</t>
    <phoneticPr fontId="1"/>
  </si>
  <si>
    <t>修　繕　内　訳　書</t>
    <rPh sb="0" eb="1">
      <t>オサム</t>
    </rPh>
    <rPh sb="2" eb="3">
      <t>ゼン</t>
    </rPh>
    <rPh sb="4" eb="5">
      <t>ナイ</t>
    </rPh>
    <rPh sb="6" eb="7">
      <t>ワケ</t>
    </rPh>
    <rPh sb="8" eb="9">
      <t>ショ</t>
    </rPh>
    <phoneticPr fontId="1"/>
  </si>
  <si>
    <t>標準修繕期間</t>
    <rPh sb="0" eb="2">
      <t>ヒョウジュン</t>
    </rPh>
    <rPh sb="2" eb="4">
      <t>シュウゼン</t>
    </rPh>
    <rPh sb="4" eb="6">
      <t>キカン</t>
    </rPh>
    <phoneticPr fontId="1"/>
  </si>
  <si>
    <t>抗菌</t>
    <rPh sb="0" eb="2">
      <t>コウキン</t>
    </rPh>
    <phoneticPr fontId="1"/>
  </si>
  <si>
    <t>-</t>
    <phoneticPr fontId="1"/>
  </si>
  <si>
    <t>愛媛県立しげのぶ特別支援学校</t>
    <rPh sb="0" eb="2">
      <t>エヒメ</t>
    </rPh>
    <rPh sb="2" eb="4">
      <t>ケンリツ</t>
    </rPh>
    <rPh sb="8" eb="14">
      <t>トクベツシエンガッコウ</t>
    </rPh>
    <phoneticPr fontId="1"/>
  </si>
  <si>
    <t>校長</t>
    <rPh sb="0" eb="2">
      <t>コウチョウ</t>
    </rPh>
    <phoneticPr fontId="1"/>
  </si>
  <si>
    <t>事務長</t>
    <rPh sb="0" eb="3">
      <t>ジムチョウ</t>
    </rPh>
    <phoneticPr fontId="1"/>
  </si>
  <si>
    <t>係長</t>
    <rPh sb="0" eb="2">
      <t>カカリチョウ</t>
    </rPh>
    <phoneticPr fontId="1"/>
  </si>
  <si>
    <t>５し特
第　号</t>
    <rPh sb="2" eb="3">
      <t>トク</t>
    </rPh>
    <phoneticPr fontId="1"/>
  </si>
  <si>
    <t>東温市田窪２１３５</t>
    <rPh sb="0" eb="3">
      <t>トウオンシ</t>
    </rPh>
    <rPh sb="3" eb="5">
      <t>タノクボ</t>
    </rPh>
    <phoneticPr fontId="1"/>
  </si>
  <si>
    <t>同等品以上可</t>
  </si>
  <si>
    <t>同等品以上可
設置・撤去含む</t>
    <rPh sb="7" eb="9">
      <t>セッチ</t>
    </rPh>
    <rPh sb="10" eb="12">
      <t>テッキョ</t>
    </rPh>
    <rPh sb="12" eb="13">
      <t>フク</t>
    </rPh>
    <phoneticPr fontId="1"/>
  </si>
  <si>
    <t>愛媛県立しげのぶ特別支援学校第１教棟及び第２教棟トイレ修繕</t>
    <rPh sb="0" eb="2">
      <t>エヒメ</t>
    </rPh>
    <rPh sb="2" eb="4">
      <t>ケンリツ</t>
    </rPh>
    <rPh sb="8" eb="10">
      <t>トクベツ</t>
    </rPh>
    <rPh sb="10" eb="12">
      <t>シエン</t>
    </rPh>
    <rPh sb="12" eb="14">
      <t>ガッコウ</t>
    </rPh>
    <rPh sb="14" eb="15">
      <t>ダイ</t>
    </rPh>
    <rPh sb="16" eb="17">
      <t>キョウ</t>
    </rPh>
    <rPh sb="17" eb="18">
      <t>トウ</t>
    </rPh>
    <rPh sb="18" eb="19">
      <t>オヨ</t>
    </rPh>
    <rPh sb="20" eb="21">
      <t>ダイ</t>
    </rPh>
    <rPh sb="22" eb="23">
      <t>キョウ</t>
    </rPh>
    <rPh sb="23" eb="24">
      <t>トウ</t>
    </rPh>
    <rPh sb="27" eb="29">
      <t>シュウゼン</t>
    </rPh>
    <phoneticPr fontId="2"/>
  </si>
  <si>
    <t>【第１教棟分】</t>
    <rPh sb="1" eb="2">
      <t>ダイ</t>
    </rPh>
    <rPh sb="3" eb="4">
      <t>キョウ</t>
    </rPh>
    <rPh sb="4" eb="5">
      <t>トウ</t>
    </rPh>
    <rPh sb="5" eb="6">
      <t>ブン</t>
    </rPh>
    <phoneticPr fontId="1"/>
  </si>
  <si>
    <t>a-1</t>
    <phoneticPr fontId="1"/>
  </si>
  <si>
    <t>b-1</t>
    <phoneticPr fontId="1"/>
  </si>
  <si>
    <t>c-1</t>
    <phoneticPr fontId="1"/>
  </si>
  <si>
    <t>d-1</t>
    <phoneticPr fontId="1"/>
  </si>
  <si>
    <t>e-1</t>
    <phoneticPr fontId="1"/>
  </si>
  <si>
    <t>【第２教棟分】</t>
    <rPh sb="1" eb="2">
      <t>ダイ</t>
    </rPh>
    <rPh sb="3" eb="4">
      <t>キョウ</t>
    </rPh>
    <rPh sb="4" eb="5">
      <t>トウ</t>
    </rPh>
    <rPh sb="5" eb="6">
      <t>ブン</t>
    </rPh>
    <phoneticPr fontId="1"/>
  </si>
  <si>
    <t>a-2</t>
  </si>
  <si>
    <t>㎡</t>
  </si>
  <si>
    <t>b-2</t>
  </si>
  <si>
    <t>ﾛｰﾀｰﾘﾌﾄL-240RD</t>
  </si>
  <si>
    <t>c-2</t>
  </si>
  <si>
    <t>d-2</t>
  </si>
  <si>
    <t>e-2</t>
  </si>
  <si>
    <t>f-1</t>
    <phoneticPr fontId="1"/>
  </si>
  <si>
    <t>g-1</t>
    <phoneticPr fontId="1"/>
  </si>
  <si>
    <t>h-1</t>
    <phoneticPr fontId="1"/>
  </si>
  <si>
    <t>i-1</t>
    <phoneticPr fontId="1"/>
  </si>
  <si>
    <t>j-1</t>
    <phoneticPr fontId="1"/>
  </si>
  <si>
    <t>k-1</t>
    <phoneticPr fontId="1"/>
  </si>
  <si>
    <t>l-1</t>
    <phoneticPr fontId="1"/>
  </si>
  <si>
    <t>m-1</t>
    <phoneticPr fontId="1"/>
  </si>
  <si>
    <t>W4500*D5000*2F</t>
  </si>
  <si>
    <t>男:2箇所*2F
女:2箇所*2F</t>
    <phoneticPr fontId="1"/>
  </si>
  <si>
    <t>個</t>
  </si>
  <si>
    <t>床タイル撤去</t>
  </si>
  <si>
    <t>W4500*D5000*2F</t>
    <phoneticPr fontId="1"/>
  </si>
  <si>
    <t>男:1箇所*2F</t>
    <phoneticPr fontId="1"/>
  </si>
  <si>
    <t>箇所</t>
  </si>
  <si>
    <t>W4500*H2500*2*2F
W5000*H2500*4*2F</t>
    <phoneticPr fontId="1"/>
  </si>
  <si>
    <t>f-2</t>
  </si>
  <si>
    <t>男:1箇所*2F
女:1箇所*2F</t>
    <phoneticPr fontId="1"/>
  </si>
  <si>
    <t>g-2</t>
  </si>
  <si>
    <t>h-2</t>
  </si>
  <si>
    <t>男:1台*2F
女:1台*2F</t>
  </si>
  <si>
    <t>台</t>
  </si>
  <si>
    <t>i-2</t>
  </si>
  <si>
    <t>j-2</t>
  </si>
  <si>
    <t>k-2</t>
  </si>
  <si>
    <t>l-2</t>
  </si>
  <si>
    <t>男:1枚*2F
女:1枚*2F</t>
    <phoneticPr fontId="1"/>
  </si>
  <si>
    <t>枚</t>
  </si>
  <si>
    <t>m-2</t>
  </si>
  <si>
    <t>式</t>
  </si>
  <si>
    <t>男:2箇所*2F
女:2箇所*2F</t>
    <rPh sb="2" eb="4">
      <t>カショ</t>
    </rPh>
    <rPh sb="8" eb="9">
      <t>オンナ</t>
    </rPh>
    <rPh sb="11" eb="13">
      <t>カショ</t>
    </rPh>
    <phoneticPr fontId="1"/>
  </si>
  <si>
    <t>W4500*D5000*2F
19型 @303</t>
    <phoneticPr fontId="1"/>
  </si>
  <si>
    <t>a-2</t>
    <phoneticPr fontId="1"/>
  </si>
  <si>
    <t>b-2</t>
    <phoneticPr fontId="1"/>
  </si>
  <si>
    <t>c-2</t>
    <phoneticPr fontId="1"/>
  </si>
  <si>
    <t>d-2</t>
    <phoneticPr fontId="1"/>
  </si>
  <si>
    <t>　段差タイル撤去</t>
    <phoneticPr fontId="1"/>
  </si>
  <si>
    <t>　壁仕上げ材撤去</t>
    <phoneticPr fontId="1"/>
  </si>
  <si>
    <t>　入口ドア撤去</t>
    <phoneticPr fontId="1"/>
  </si>
  <si>
    <t>　入口ドア枠撤去</t>
    <phoneticPr fontId="1"/>
  </si>
  <si>
    <t>　手洗い器撤去</t>
    <phoneticPr fontId="1"/>
  </si>
  <si>
    <t>　掃除流し撤去</t>
    <phoneticPr fontId="1"/>
  </si>
  <si>
    <t>　鏡撤去</t>
    <phoneticPr fontId="1"/>
  </si>
  <si>
    <t>　雑材料</t>
    <phoneticPr fontId="1"/>
  </si>
  <si>
    <t>シャワー撤去（手すり含む）</t>
    <rPh sb="4" eb="6">
      <t>テッキョ</t>
    </rPh>
    <rPh sb="7" eb="8">
      <t>テ</t>
    </rPh>
    <rPh sb="10" eb="11">
      <t>フク</t>
    </rPh>
    <phoneticPr fontId="1"/>
  </si>
  <si>
    <t>小便器撤去（手すり・隔て陶器含む）</t>
    <rPh sb="0" eb="5">
      <t>ショウベンキテッキョ</t>
    </rPh>
    <rPh sb="6" eb="7">
      <t>テ</t>
    </rPh>
    <phoneticPr fontId="1"/>
  </si>
  <si>
    <t>大便器撤去（手すり・紙巻き器含む）</t>
    <rPh sb="0" eb="1">
      <t>ダイ</t>
    </rPh>
    <rPh sb="1" eb="3">
      <t>ベンキ</t>
    </rPh>
    <rPh sb="3" eb="5">
      <t>テッキョ</t>
    </rPh>
    <rPh sb="6" eb="7">
      <t>テ</t>
    </rPh>
    <phoneticPr fontId="1"/>
  </si>
  <si>
    <t>手すりは再利用（劣化しているものは更新）</t>
    <rPh sb="0" eb="1">
      <t>テ</t>
    </rPh>
    <rPh sb="4" eb="7">
      <t>サイリヨウ</t>
    </rPh>
    <rPh sb="8" eb="10">
      <t>レッカ</t>
    </rPh>
    <rPh sb="17" eb="19">
      <t>コウシン</t>
    </rPh>
    <phoneticPr fontId="1"/>
  </si>
  <si>
    <t>n-1</t>
    <phoneticPr fontId="1"/>
  </si>
  <si>
    <t>n-2</t>
    <phoneticPr fontId="1"/>
  </si>
  <si>
    <t>天井撤去（木下地含む）</t>
    <rPh sb="0" eb="4">
      <t>テンジョウテッキョ</t>
    </rPh>
    <rPh sb="5" eb="7">
      <t>キノシタ</t>
    </rPh>
    <rPh sb="7" eb="8">
      <t>チ</t>
    </rPh>
    <rPh sb="8" eb="9">
      <t>フク</t>
    </rPh>
    <phoneticPr fontId="1"/>
  </si>
  <si>
    <t>トイレブース撤去（カーテン含む）</t>
    <phoneticPr fontId="1"/>
  </si>
  <si>
    <t>カーテン・カーテンレールは再利用（劣化しているものは更新）</t>
    <rPh sb="13" eb="16">
      <t>サイリヨウ</t>
    </rPh>
    <phoneticPr fontId="1"/>
  </si>
  <si>
    <t>共用:6台</t>
    <rPh sb="0" eb="2">
      <t>キョウヨウ</t>
    </rPh>
    <rPh sb="4" eb="5">
      <t>ダイ</t>
    </rPh>
    <phoneticPr fontId="1"/>
  </si>
  <si>
    <t>シャワー撤去（電気温水器・設置棚・手すり含む）</t>
    <rPh sb="4" eb="6">
      <t>テッキョ</t>
    </rPh>
    <rPh sb="7" eb="9">
      <t>デンキ</t>
    </rPh>
    <rPh sb="9" eb="12">
      <t>オンスイキ</t>
    </rPh>
    <rPh sb="13" eb="15">
      <t>セッチ</t>
    </rPh>
    <rPh sb="15" eb="16">
      <t>タナ</t>
    </rPh>
    <rPh sb="17" eb="18">
      <t>テ</t>
    </rPh>
    <rPh sb="20" eb="21">
      <t>フク</t>
    </rPh>
    <phoneticPr fontId="1"/>
  </si>
  <si>
    <t>シャワー水栓（シャワーヘッド等含む）</t>
    <rPh sb="4" eb="6">
      <t>スイセン</t>
    </rPh>
    <rPh sb="14" eb="15">
      <t>トウ</t>
    </rPh>
    <rPh sb="15" eb="16">
      <t>フク</t>
    </rPh>
    <phoneticPr fontId="1"/>
  </si>
  <si>
    <t>電気温水器</t>
    <rPh sb="0" eb="2">
      <t>デンキ</t>
    </rPh>
    <rPh sb="2" eb="5">
      <t>オンスイキ</t>
    </rPh>
    <phoneticPr fontId="1"/>
  </si>
  <si>
    <t>電気温水器設置棚</t>
    <phoneticPr fontId="1"/>
  </si>
  <si>
    <t>e-2</t>
    <phoneticPr fontId="1"/>
  </si>
  <si>
    <t>男:6箇所
女:4箇所</t>
    <rPh sb="3" eb="5">
      <t>カショ</t>
    </rPh>
    <rPh sb="5" eb="6">
      <t>オンナ</t>
    </rPh>
    <rPh sb="9" eb="11">
      <t>カショ</t>
    </rPh>
    <phoneticPr fontId="1"/>
  </si>
  <si>
    <t>トイレブース（カーテン設置含む）</t>
    <phoneticPr fontId="1"/>
  </si>
  <si>
    <t>機器取付作業（手すり設置含む）</t>
    <rPh sb="0" eb="4">
      <t>キキトリツケ</t>
    </rPh>
    <rPh sb="4" eb="6">
      <t>サギョウ</t>
    </rPh>
    <rPh sb="7" eb="8">
      <t>テ</t>
    </rPh>
    <rPh sb="10" eb="12">
      <t>セッチ</t>
    </rPh>
    <rPh sb="12" eb="13">
      <t>フク</t>
    </rPh>
    <phoneticPr fontId="1"/>
  </si>
  <si>
    <t>男:1箇所*2F</t>
    <rPh sb="3" eb="5">
      <t>カショ</t>
    </rPh>
    <phoneticPr fontId="1"/>
  </si>
  <si>
    <t>入口ドア　スライドドア</t>
    <rPh sb="0" eb="2">
      <t>イリグチ</t>
    </rPh>
    <phoneticPr fontId="1"/>
  </si>
  <si>
    <t>男:1箇所*2F
女:1箇所*2F</t>
    <rPh sb="3" eb="5">
      <t>カショ</t>
    </rPh>
    <rPh sb="8" eb="9">
      <t>オンナ</t>
    </rPh>
    <rPh sb="12" eb="14">
      <t>カショ</t>
    </rPh>
    <phoneticPr fontId="1"/>
  </si>
  <si>
    <t>男:6台
女:4台</t>
    <rPh sb="3" eb="4">
      <t>ダイ</t>
    </rPh>
    <rPh sb="4" eb="5">
      <t>オンナ</t>
    </rPh>
    <rPh sb="8" eb="9">
      <t>ダイ</t>
    </rPh>
    <phoneticPr fontId="1"/>
  </si>
  <si>
    <t>（総括表）</t>
    <rPh sb="1" eb="3">
      <t>ソウカツ</t>
    </rPh>
    <rPh sb="3" eb="4">
      <t>ウチワケヒョウ</t>
    </rPh>
    <phoneticPr fontId="1"/>
  </si>
  <si>
    <t>業務名</t>
    <rPh sb="0" eb="3">
      <t>ギョウムメイ</t>
    </rPh>
    <phoneticPr fontId="1"/>
  </si>
  <si>
    <t>区 分</t>
    <rPh sb="0" eb="3">
      <t>クブン</t>
    </rPh>
    <phoneticPr fontId="1"/>
  </si>
  <si>
    <t>名　　　　　　　　                    称</t>
    <rPh sb="0" eb="30">
      <t>メイショウ</t>
    </rPh>
    <phoneticPr fontId="1"/>
  </si>
  <si>
    <t>摘　　　要</t>
    <rPh sb="0" eb="5">
      <t>テキヨウ</t>
    </rPh>
    <phoneticPr fontId="1"/>
  </si>
  <si>
    <t>数　　量</t>
    <rPh sb="0" eb="4">
      <t>スウリョウ</t>
    </rPh>
    <phoneticPr fontId="1"/>
  </si>
  <si>
    <t>　金　　　額（円）　　　　</t>
    <rPh sb="1" eb="6">
      <t>キンガク</t>
    </rPh>
    <rPh sb="7" eb="8">
      <t>エン</t>
    </rPh>
    <phoneticPr fontId="1"/>
  </si>
  <si>
    <t>備       考</t>
    <rPh sb="0" eb="9">
      <t>ビコウ</t>
    </rPh>
    <phoneticPr fontId="1"/>
  </si>
  <si>
    <t>Ａ</t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</si>
  <si>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</si>
  <si>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一式</t>
    <rPh sb="0" eb="2">
      <t>イッシキ</t>
    </rPh>
    <phoneticPr fontId="1"/>
  </si>
  <si>
    <t>Ｂ</t>
    <phoneticPr fontId="1"/>
  </si>
  <si>
    <t>直接工事費</t>
    <rPh sb="0" eb="2">
      <t>チョクセツ</t>
    </rPh>
    <rPh sb="2" eb="5">
      <t>コウジヒ</t>
    </rPh>
    <phoneticPr fontId="1"/>
  </si>
  <si>
    <t>Ｃ</t>
    <phoneticPr fontId="1"/>
  </si>
  <si>
    <t>現場管理費</t>
    <rPh sb="0" eb="2">
      <t>ゲンバ</t>
    </rPh>
    <rPh sb="2" eb="5">
      <t>カンリヒ</t>
    </rPh>
    <phoneticPr fontId="1"/>
  </si>
  <si>
    <t>Ｄ</t>
    <phoneticPr fontId="1"/>
  </si>
  <si>
    <t>一般管理費</t>
    <rPh sb="0" eb="2">
      <t>イッパン</t>
    </rPh>
    <rPh sb="2" eb="5">
      <t>カンリヒ</t>
    </rPh>
    <phoneticPr fontId="1"/>
  </si>
  <si>
    <t>設計価格計</t>
    <rPh sb="0" eb="2">
      <t>セッケイ</t>
    </rPh>
    <rPh sb="2" eb="4">
      <t>カカク</t>
    </rPh>
    <rPh sb="4" eb="5">
      <t>ケイ</t>
    </rPh>
    <phoneticPr fontId="1"/>
  </si>
  <si>
    <t>消費税及び地方消費税
相当額</t>
    <rPh sb="0" eb="3">
      <t>ショウヒゼイ</t>
    </rPh>
    <rPh sb="3" eb="4">
      <t>オヨ</t>
    </rPh>
    <rPh sb="5" eb="7">
      <t>チホウ</t>
    </rPh>
    <rPh sb="7" eb="10">
      <t>ショウヒゼイ</t>
    </rPh>
    <rPh sb="11" eb="14">
      <t>ソウトウガク</t>
    </rPh>
    <phoneticPr fontId="1"/>
  </si>
  <si>
    <t>（NO．1）</t>
    <phoneticPr fontId="1"/>
  </si>
  <si>
    <t>摘　　　　　　要</t>
    <rPh sb="0" eb="8">
      <t>テキヨウ</t>
    </rPh>
    <phoneticPr fontId="1"/>
  </si>
  <si>
    <t>共通仮設費</t>
    <phoneticPr fontId="1"/>
  </si>
  <si>
    <t>B-2</t>
  </si>
  <si>
    <t>B-3</t>
  </si>
  <si>
    <t>B-4</t>
  </si>
  <si>
    <t>B-5</t>
  </si>
  <si>
    <t>B-6</t>
  </si>
  <si>
    <t>B-7</t>
  </si>
  <si>
    <t>B-8</t>
  </si>
  <si>
    <t>現場管理費</t>
    <rPh sb="0" eb="2">
      <t>ゲンバ</t>
    </rPh>
    <rPh sb="2" eb="4">
      <t>カンリ</t>
    </rPh>
    <rPh sb="4" eb="5">
      <t>ヒ</t>
    </rPh>
    <phoneticPr fontId="1"/>
  </si>
  <si>
    <t>一般管理費</t>
    <rPh sb="0" eb="2">
      <t>イッパン</t>
    </rPh>
    <rPh sb="2" eb="4">
      <t>カンリ</t>
    </rPh>
    <rPh sb="4" eb="5">
      <t>ヒ</t>
    </rPh>
    <phoneticPr fontId="1"/>
  </si>
  <si>
    <t>【本体】REW35C2BK【付属品】RHE707R、RHE22H-32、TH651、TL347CU</t>
    <rPh sb="1" eb="3">
      <t>ホンタイ</t>
    </rPh>
    <rPh sb="14" eb="16">
      <t>フゾク</t>
    </rPh>
    <rPh sb="16" eb="17">
      <t>ヒン</t>
    </rPh>
    <phoneticPr fontId="1"/>
  </si>
  <si>
    <t>仮設費</t>
  </si>
  <si>
    <t>解体</t>
  </si>
  <si>
    <t>左官・防水</t>
  </si>
  <si>
    <t>内装</t>
  </si>
  <si>
    <t>建具・トイレブース</t>
  </si>
  <si>
    <t>ライニング面台</t>
  </si>
  <si>
    <t>給排水衛生設備</t>
  </si>
  <si>
    <t>電気設備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</si>
</sst>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&quot;¥&quot;#,##0\-;&quot;¥&quot;\-#,##0\-"/>
    <numFmt numFmtId="177" formatCode="&quot;¥&quot;#,##0\-\);&quot;¥&quot;\-#,##0\-\)"/>
    <numFmt numFmtId="178" formatCode="#,##0;[Red]#,##0"/>
    <numFmt numFmtId="179" formatCode="#,##0_ "/>
    <numFmt numFmtId="180" formatCode="#,##0_);[Red]\(#,##0\)"/>
    <numFmt numFmtId="181" formatCode="#,##0_ ;[Red]\-#,##0\ "/>
    <numFmt numFmtId="182" formatCode="&quot;¥&quot;#,##0;&quot;¥&quot;\!\-#,##0"/>
    <numFmt numFmtId="183" formatCode="&quot;¥&quot;#,##0.00;&quot;¥&quot;\!\-#,##0.00"/>
    <numFmt numFmtId="184" formatCode="&quot;$&quot;#,##0"/>
    <numFmt numFmtId="185" formatCode="&quot;｣&quot;#,##0;\-&quot;｣&quot;#,##0"/>
    <numFmt numFmtId="186" formatCode="0.000_ "/>
    <numFmt numFmtId="187" formatCode="&quot;¥&quot;#,##0\-\ \ \ \ \ &quot;）&quot;;&quot;¥&quot;\-#,##0\-"/>
    <numFmt numFmtId="188" formatCode="#,##0.00_ "/>
    <numFmt numFmtId="189" formatCode="#,##0.000000_ ;[Red]\-#,##0.000000\ "/>
    <numFmt numFmtId="190" formatCode="#,##0.000_ "/>
    <numFmt numFmtId="191" formatCode="#,##0.00000_ ;[Red]\-#,##0.00000\ "/>
    <numFmt numFmtId="192" formatCode="#,##0.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color indexed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86" fontId="6" fillId="0" borderId="0"/>
    <xf numFmtId="0" fontId="7" fillId="0" borderId="0"/>
    <xf numFmtId="10" fontId="8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4" fillId="0" borderId="0"/>
    <xf numFmtId="0" fontId="3" fillId="0" borderId="0"/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4" fillId="0" borderId="1" xfId="0" applyFont="1" applyBorder="1" applyAlignment="1">
      <alignment shrinkToFit="1"/>
    </xf>
    <xf numFmtId="181" fontId="4" fillId="0" borderId="1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distributed" vertical="center" wrapText="1" justifyLastLine="1"/>
    </xf>
    <xf numFmtId="0" fontId="10" fillId="0" borderId="1" xfId="0" applyFont="1" applyFill="1" applyBorder="1" applyAlignment="1">
      <alignment horizontal="distributed" vertical="center" wrapText="1" justifyLastLine="1" shrinkToFit="1"/>
    </xf>
    <xf numFmtId="0" fontId="10" fillId="0" borderId="1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0" borderId="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justifyLastLine="1"/>
    </xf>
    <xf numFmtId="0" fontId="10" fillId="0" borderId="2" xfId="0" applyNumberFormat="1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center" shrinkToFit="1"/>
    </xf>
    <xf numFmtId="179" fontId="4" fillId="0" borderId="1" xfId="0" applyNumberFormat="1" applyFont="1" applyFill="1" applyBorder="1" applyAlignment="1">
      <alignment horizontal="center"/>
    </xf>
    <xf numFmtId="180" fontId="4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3" xfId="0" applyFont="1" applyFill="1" applyBorder="1" applyAlignment="1"/>
    <xf numFmtId="17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180" fontId="4" fillId="0" borderId="0" xfId="0" applyNumberFormat="1" applyFont="1" applyFill="1" applyBorder="1"/>
    <xf numFmtId="0" fontId="4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wrapText="1" indent="1"/>
    </xf>
    <xf numFmtId="1" fontId="4" fillId="0" borderId="0" xfId="0" applyNumberFormat="1" applyFont="1" applyFill="1" applyBorder="1"/>
    <xf numFmtId="179" fontId="4" fillId="0" borderId="0" xfId="0" applyNumberFormat="1" applyFont="1" applyFill="1" applyBorder="1"/>
    <xf numFmtId="2" fontId="4" fillId="0" borderId="0" xfId="0" applyNumberFormat="1" applyFont="1" applyFill="1" applyBorder="1"/>
    <xf numFmtId="0" fontId="10" fillId="0" borderId="1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indent="1" shrinkToFit="1"/>
    </xf>
    <xf numFmtId="0" fontId="4" fillId="0" borderId="3" xfId="0" quotePrefix="1" applyFont="1" applyFill="1" applyBorder="1" applyAlignment="1">
      <alignment horizontal="left" wrapText="1" shrinkToFit="1"/>
    </xf>
    <xf numFmtId="179" fontId="4" fillId="0" borderId="1" xfId="0" applyNumberFormat="1" applyFont="1" applyFill="1" applyBorder="1" applyAlignment="1"/>
    <xf numFmtId="180" fontId="4" fillId="0" borderId="1" xfId="0" applyNumberFormat="1" applyFont="1" applyFill="1" applyBorder="1" applyAlignment="1"/>
    <xf numFmtId="188" fontId="4" fillId="0" borderId="1" xfId="0" applyNumberFormat="1" applyFont="1" applyFill="1" applyBorder="1" applyAlignment="1"/>
    <xf numFmtId="9" fontId="4" fillId="0" borderId="3" xfId="0" applyNumberFormat="1" applyFont="1" applyFill="1" applyBorder="1" applyAlignment="1">
      <alignment horizontal="left" shrinkToFit="1"/>
    </xf>
    <xf numFmtId="181" fontId="10" fillId="0" borderId="1" xfId="0" applyNumberFormat="1" applyFont="1" applyFill="1" applyBorder="1" applyAlignment="1" applyProtection="1">
      <alignment wrapText="1" shrinkToFit="1"/>
      <protection locked="0"/>
    </xf>
    <xf numFmtId="9" fontId="4" fillId="0" borderId="3" xfId="0" quotePrefix="1" applyNumberFormat="1" applyFont="1" applyFill="1" applyBorder="1" applyAlignment="1">
      <alignment horizontal="left" wrapText="1" shrinkToFit="1"/>
    </xf>
    <xf numFmtId="20" fontId="4" fillId="0" borderId="1" xfId="0" applyNumberFormat="1" applyFont="1" applyFill="1" applyBorder="1" applyAlignment="1">
      <alignment shrinkToFi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wrapText="1"/>
    </xf>
    <xf numFmtId="9" fontId="4" fillId="0" borderId="1" xfId="12" applyFont="1" applyFill="1" applyBorder="1" applyAlignment="1"/>
    <xf numFmtId="9" fontId="4" fillId="0" borderId="1" xfId="0" applyNumberFormat="1" applyFont="1" applyFill="1" applyBorder="1" applyAlignment="1">
      <alignment horizontal="left" shrinkToFit="1"/>
    </xf>
    <xf numFmtId="9" fontId="4" fillId="0" borderId="1" xfId="0" quotePrefix="1" applyNumberFormat="1" applyFont="1" applyFill="1" applyBorder="1" applyAlignment="1">
      <alignment horizontal="left" wrapText="1" shrinkToFit="1"/>
    </xf>
    <xf numFmtId="181" fontId="17" fillId="0" borderId="1" xfId="0" applyNumberFormat="1" applyFont="1" applyFill="1" applyBorder="1" applyAlignment="1" applyProtection="1">
      <alignment wrapText="1" shrinkToFit="1"/>
      <protection locked="0"/>
    </xf>
    <xf numFmtId="38" fontId="4" fillId="0" borderId="1" xfId="13" applyFont="1" applyFill="1" applyBorder="1" applyAlignment="1"/>
    <xf numFmtId="40" fontId="4" fillId="0" borderId="1" xfId="13" applyNumberFormat="1" applyFont="1" applyFill="1" applyBorder="1" applyAlignment="1"/>
    <xf numFmtId="40" fontId="4" fillId="0" borderId="1" xfId="13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3" xfId="14" applyFont="1" applyBorder="1"/>
    <xf numFmtId="0" fontId="2" fillId="0" borderId="1" xfId="0" applyFont="1" applyBorder="1" applyAlignment="1">
      <alignment horizontal="center"/>
    </xf>
    <xf numFmtId="179" fontId="2" fillId="0" borderId="2" xfId="14" applyNumberFormat="1" applyFont="1" applyBorder="1"/>
    <xf numFmtId="10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179" fontId="2" fillId="0" borderId="2" xfId="0" applyNumberFormat="1" applyFont="1" applyBorder="1"/>
    <xf numFmtId="0" fontId="2" fillId="0" borderId="1" xfId="0" applyFont="1" applyBorder="1"/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distributed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shrinkToFit="1"/>
    </xf>
    <xf numFmtId="0" fontId="4" fillId="0" borderId="3" xfId="0" applyFont="1" applyBorder="1" applyAlignment="1"/>
    <xf numFmtId="17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8" fillId="0" borderId="1" xfId="0" applyNumberFormat="1" applyFont="1" applyBorder="1" applyAlignment="1">
      <alignment wrapText="1" shrinkToFit="1"/>
    </xf>
    <xf numFmtId="181" fontId="4" fillId="0" borderId="1" xfId="0" applyNumberFormat="1" applyFont="1" applyBorder="1" applyAlignment="1">
      <alignment wrapText="1"/>
    </xf>
    <xf numFmtId="179" fontId="4" fillId="0" borderId="0" xfId="0" applyNumberFormat="1" applyFont="1" applyBorder="1"/>
    <xf numFmtId="10" fontId="4" fillId="0" borderId="0" xfId="0" applyNumberFormat="1" applyFont="1" applyBorder="1"/>
    <xf numFmtId="0" fontId="4" fillId="4" borderId="1" xfId="0" applyFont="1" applyFill="1" applyBorder="1" applyAlignment="1" applyProtection="1">
      <alignment shrinkToFit="1"/>
      <protection locked="0"/>
    </xf>
    <xf numFmtId="179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0" fontId="4" fillId="0" borderId="0" xfId="15" applyNumberFormat="1" applyFont="1" applyBorder="1"/>
    <xf numFmtId="189" fontId="4" fillId="0" borderId="1" xfId="0" applyNumberFormat="1" applyFont="1" applyBorder="1" applyAlignment="1">
      <alignment wrapText="1"/>
    </xf>
    <xf numFmtId="190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181" fontId="4" fillId="0" borderId="1" xfId="0" applyNumberFormat="1" applyFont="1" applyBorder="1" applyAlignment="1" applyProtection="1">
      <alignment wrapText="1" shrinkToFit="1"/>
      <protection locked="0"/>
    </xf>
    <xf numFmtId="180" fontId="4" fillId="0" borderId="1" xfId="0" applyNumberFormat="1" applyFont="1" applyBorder="1"/>
    <xf numFmtId="190" fontId="4" fillId="0" borderId="1" xfId="0" applyNumberFormat="1" applyFont="1" applyFill="1" applyBorder="1"/>
    <xf numFmtId="17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shrinkToFit="1"/>
    </xf>
    <xf numFmtId="191" fontId="4" fillId="0" borderId="1" xfId="0" applyNumberFormat="1" applyFont="1" applyBorder="1" applyAlignment="1" applyProtection="1">
      <alignment wrapText="1" shrinkToFit="1"/>
      <protection locked="0"/>
    </xf>
    <xf numFmtId="192" fontId="4" fillId="0" borderId="1" xfId="0" applyNumberFormat="1" applyFont="1" applyBorder="1"/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180" fontId="4" fillId="0" borderId="0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vertical="top" wrapText="1" shrinkToFit="1"/>
    </xf>
    <xf numFmtId="0" fontId="0" fillId="0" borderId="1" xfId="0" applyBorder="1" applyAlignment="1">
      <alignment vertical="top" shrinkToFit="1"/>
    </xf>
    <xf numFmtId="0" fontId="0" fillId="0" borderId="1" xfId="0" applyBorder="1" applyAlignment="1"/>
    <xf numFmtId="0" fontId="17" fillId="0" borderId="1" xfId="0" quotePrefix="1" applyFont="1" applyFill="1" applyBorder="1" applyAlignment="1">
      <alignment horizontal="left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wrapText="1" justifyLastLine="1" shrinkToFit="1"/>
    </xf>
    <xf numFmtId="0" fontId="10" fillId="0" borderId="2" xfId="0" applyFont="1" applyFill="1" applyBorder="1" applyAlignment="1">
      <alignment horizontal="distributed" vertical="center" wrapText="1" justifyLastLine="1" shrinkToFi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vertical="center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 indent="1"/>
      <protection locked="0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0" fontId="13" fillId="0" borderId="8" xfId="0" applyFont="1" applyFill="1" applyBorder="1" applyAlignment="1" applyProtection="1">
      <alignment horizontal="left" vertical="center" indent="1" shrinkToFit="1"/>
      <protection locked="0"/>
    </xf>
    <xf numFmtId="0" fontId="12" fillId="0" borderId="8" xfId="0" applyFont="1" applyFill="1" applyBorder="1" applyAlignment="1" applyProtection="1">
      <alignment horizontal="left" vertical="center" indent="1" shrinkToFit="1"/>
      <protection locked="0"/>
    </xf>
    <xf numFmtId="187" fontId="6" fillId="0" borderId="8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wrapText="1"/>
    </xf>
    <xf numFmtId="0" fontId="0" fillId="0" borderId="2" xfId="0" applyBorder="1" applyAlignment="1">
      <alignment horizontal="distributed" wrapText="1"/>
    </xf>
    <xf numFmtId="0" fontId="2" fillId="0" borderId="3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6">
    <cellStyle name="Grey" xfId="1"/>
    <cellStyle name="Input [yellow]" xfId="2"/>
    <cellStyle name="Normal - Style1" xfId="3"/>
    <cellStyle name="Normal_1702H" xfId="4"/>
    <cellStyle name="Percent [2]" xfId="5"/>
    <cellStyle name="Tusental (0)_pldt" xfId="6"/>
    <cellStyle name="Tusental_pldt" xfId="7"/>
    <cellStyle name="Valuta (0)_pldt" xfId="8"/>
    <cellStyle name="Valuta_pldt" xfId="9"/>
    <cellStyle name="パーセント" xfId="12" builtinId="5"/>
    <cellStyle name="パーセント 2" xfId="15"/>
    <cellStyle name="桁区切り" xfId="13" builtinId="6"/>
    <cellStyle name="桁区切り 2" xfId="14"/>
    <cellStyle name="標準" xfId="0" builtinId="0"/>
    <cellStyle name="標準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1</xdr:row>
      <xdr:rowOff>238124</xdr:rowOff>
    </xdr:from>
    <xdr:to>
      <xdr:col>2</xdr:col>
      <xdr:colOff>2486024</xdr:colOff>
      <xdr:row>2</xdr:row>
      <xdr:rowOff>323849</xdr:rowOff>
    </xdr:to>
    <xdr:sp macro="" textlink="">
      <xdr:nvSpPr>
        <xdr:cNvPr id="2" name="テキスト ボックス 1"/>
        <xdr:cNvSpPr txBox="1"/>
      </xdr:nvSpPr>
      <xdr:spPr>
        <a:xfrm>
          <a:off x="2114550" y="657224"/>
          <a:ext cx="1181099" cy="504825"/>
        </a:xfrm>
        <a:prstGeom prst="rect">
          <a:avLst/>
        </a:prstGeom>
        <a:solidFill>
          <a:schemeClr val="lt1"/>
        </a:solidFill>
        <a:ln w="5715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/>
            <a:t>該当なし</a:t>
          </a:r>
          <a:endParaRPr kumimoji="1" lang="en-US" altLang="ja-JP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CTLSV3\CIATEC&#20849;&#26377;\50&#24314;&#31689;&#37096;\99&#20491;&#20154;&#21029;&#26989;&#21209;&#12487;&#12540;&#12479;\02&#35373;&#35336;&#19968;&#35506;\10&#31712;&#21407;&#12288;&#20037;&#32654;\&#30476;&#21942;&#20303;&#23429;&#30707;&#20117;&#22243;&#22320;&#35373;&#35336;&#26360;\&#20013;&#20303;&#268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バー"/>
      <sheetName val="表紙"/>
      <sheetName val="総括表"/>
      <sheetName val="内訳書（Ａ共通）"/>
      <sheetName val="内訳書 (Ｂ-1直接仮設)"/>
      <sheetName val="内訳書 (Ｂ-2土) "/>
      <sheetName val="内訳書 (Ｂ-3地業) "/>
      <sheetName val="内訳書 (B-4鉄筋)"/>
      <sheetName val="内訳書 (B-5ｺﾝｸﾘｰﾄ) "/>
      <sheetName val="内訳書 (B-6型枠) "/>
      <sheetName val="内訳書 (B-7既製ｺﾝｸﾘｰﾄ)"/>
      <sheetName val="内訳書 (B-8防水)"/>
      <sheetName val="内訳書 (B-9タイル) "/>
      <sheetName val="内訳書 (B-10木及木製パネル)"/>
      <sheetName val="内訳書 (B-11金属) "/>
      <sheetName val="内訳書 (B-12左官) "/>
      <sheetName val="内訳書 (B-13木製)"/>
      <sheetName val="内訳書 (B-14金属製建具) "/>
      <sheetName val="内訳書 (B-15硝子) "/>
      <sheetName val="内訳書 (B-16塗装) "/>
      <sheetName val="内訳書 (B-17仕上塗装) "/>
      <sheetName val="内訳書 (B-18内外装) "/>
      <sheetName val="内訳書 (B-19仕上ﾕﾆｯﾄ) "/>
      <sheetName val="内訳書 (B-20その他)"/>
      <sheetName val="諸経費"/>
      <sheetName val="営繕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"/>
  <sheetViews>
    <sheetView showZeros="0" tabSelected="1" view="pageBreakPreview" zoomScale="85" zoomScaleNormal="85" zoomScaleSheetLayoutView="85" workbookViewId="0">
      <selection activeCell="E6" sqref="E6:M6"/>
    </sheetView>
  </sheetViews>
  <sheetFormatPr defaultRowHeight="27.95" customHeight="1"/>
  <cols>
    <col min="1" max="1" width="3.25" style="5" customWidth="1"/>
    <col min="2" max="14" width="10.125" style="5" customWidth="1"/>
    <col min="15" max="16384" width="9" style="5"/>
  </cols>
  <sheetData>
    <row r="1" spans="1:19" ht="27.95" customHeight="1">
      <c r="B1" s="6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9" ht="24.95" customHeight="1">
      <c r="A2" s="4"/>
      <c r="B2" s="118" t="s">
        <v>177</v>
      </c>
      <c r="C2" s="7" t="s">
        <v>174</v>
      </c>
      <c r="D2" s="7" t="s">
        <v>175</v>
      </c>
      <c r="E2" s="9" t="s">
        <v>176</v>
      </c>
      <c r="F2" s="120" t="s">
        <v>19</v>
      </c>
      <c r="G2" s="121"/>
      <c r="H2" s="24"/>
      <c r="I2" s="8"/>
      <c r="J2" s="23"/>
      <c r="K2" s="8"/>
      <c r="L2" s="23"/>
      <c r="M2" s="43"/>
      <c r="N2" s="9" t="s">
        <v>18</v>
      </c>
    </row>
    <row r="3" spans="1:19" ht="56.1" customHeight="1">
      <c r="B3" s="119"/>
      <c r="C3" s="10"/>
      <c r="D3" s="11"/>
      <c r="E3" s="13"/>
      <c r="F3" s="122"/>
      <c r="G3" s="123"/>
      <c r="H3" s="13"/>
      <c r="I3" s="10"/>
      <c r="J3" s="11"/>
      <c r="K3" s="10"/>
      <c r="L3" s="11"/>
      <c r="M3" s="15"/>
      <c r="N3" s="10"/>
    </row>
    <row r="4" spans="1:19" ht="56.1" customHeight="1">
      <c r="B4" s="131" t="s">
        <v>169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9" ht="56.1" customHeight="1">
      <c r="B5" s="16"/>
      <c r="C5" s="130" t="s">
        <v>10</v>
      </c>
      <c r="D5" s="130"/>
      <c r="E5" s="134" t="s">
        <v>178</v>
      </c>
      <c r="F5" s="135"/>
      <c r="G5" s="135"/>
      <c r="H5" s="135"/>
      <c r="I5" s="135"/>
      <c r="J5" s="135"/>
      <c r="K5" s="135"/>
      <c r="L5" s="135"/>
      <c r="M5" s="135"/>
      <c r="N5" s="13"/>
      <c r="Q5" s="4"/>
      <c r="R5" s="4"/>
    </row>
    <row r="6" spans="1:19" ht="56.1" customHeight="1">
      <c r="B6" s="17"/>
      <c r="C6" s="130" t="s">
        <v>16</v>
      </c>
      <c r="D6" s="130"/>
      <c r="E6" s="136" t="s">
        <v>181</v>
      </c>
      <c r="F6" s="137"/>
      <c r="G6" s="137"/>
      <c r="H6" s="137"/>
      <c r="I6" s="137"/>
      <c r="J6" s="137"/>
      <c r="K6" s="137"/>
      <c r="L6" s="137"/>
      <c r="M6" s="137"/>
      <c r="N6" s="13"/>
    </row>
    <row r="7" spans="1:19" ht="56.1" customHeight="1">
      <c r="B7" s="18"/>
      <c r="C7" s="130" t="s">
        <v>0</v>
      </c>
      <c r="D7" s="130"/>
      <c r="E7" s="126"/>
      <c r="F7" s="126"/>
      <c r="G7" s="126"/>
      <c r="H7" s="127" t="s">
        <v>11</v>
      </c>
      <c r="I7" s="127"/>
      <c r="J7" s="127"/>
      <c r="K7" s="127"/>
      <c r="L7" s="138"/>
      <c r="M7" s="138"/>
      <c r="N7" s="19"/>
      <c r="Q7" s="4"/>
      <c r="R7" s="4"/>
      <c r="S7" s="4"/>
    </row>
    <row r="8" spans="1:19" ht="56.1" customHeight="1"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Q8" s="4"/>
      <c r="R8" s="4"/>
    </row>
    <row r="9" spans="1:19" ht="56.1" customHeight="1">
      <c r="B9" s="20"/>
      <c r="C9" s="21"/>
      <c r="D9" s="21"/>
      <c r="E9" s="21"/>
      <c r="F9" s="21"/>
      <c r="G9" s="21"/>
      <c r="H9" s="21"/>
      <c r="I9" s="124" t="s">
        <v>170</v>
      </c>
      <c r="J9" s="124"/>
      <c r="K9" s="125">
        <v>6</v>
      </c>
      <c r="L9" s="125"/>
      <c r="M9" s="125"/>
      <c r="N9" s="22" t="s">
        <v>17</v>
      </c>
    </row>
    <row r="10" spans="1:19" ht="56.1" customHeight="1">
      <c r="B10" s="12"/>
      <c r="C10" s="14"/>
      <c r="D10" s="14"/>
      <c r="E10" s="14"/>
      <c r="F10" s="14"/>
      <c r="G10" s="14"/>
      <c r="H10" s="14"/>
      <c r="I10" s="128" t="s">
        <v>173</v>
      </c>
      <c r="J10" s="128"/>
      <c r="K10" s="128"/>
      <c r="L10" s="128"/>
      <c r="M10" s="128"/>
      <c r="N10" s="129"/>
    </row>
  </sheetData>
  <mergeCells count="15">
    <mergeCell ref="I10:N10"/>
    <mergeCell ref="C5:D5"/>
    <mergeCell ref="C6:D6"/>
    <mergeCell ref="C7:D7"/>
    <mergeCell ref="B4:N4"/>
    <mergeCell ref="E5:M5"/>
    <mergeCell ref="E6:M6"/>
    <mergeCell ref="L7:M7"/>
    <mergeCell ref="B2:B3"/>
    <mergeCell ref="F2:G2"/>
    <mergeCell ref="F3:G3"/>
    <mergeCell ref="I9:J9"/>
    <mergeCell ref="K9:M9"/>
    <mergeCell ref="E7:G7"/>
    <mergeCell ref="H7:K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G4" sqref="G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81</v>
      </c>
      <c r="C2" s="32" t="s">
        <v>104</v>
      </c>
      <c r="D2" s="33"/>
      <c r="E2" s="63"/>
      <c r="F2" s="35"/>
      <c r="G2" s="48"/>
      <c r="H2" s="47">
        <f>ROUNDDOWN(SUM(H3:H16),-3)</f>
        <v>0</v>
      </c>
      <c r="I2" s="2"/>
      <c r="N2" s="40"/>
      <c r="R2" s="40"/>
      <c r="S2" s="40"/>
    </row>
    <row r="3" spans="2:19" ht="33" customHeight="1">
      <c r="B3" s="25" t="s">
        <v>28</v>
      </c>
      <c r="C3" s="45" t="s">
        <v>105</v>
      </c>
      <c r="D3" s="46"/>
      <c r="E3" s="63">
        <v>1</v>
      </c>
      <c r="F3" s="35" t="s">
        <v>6</v>
      </c>
      <c r="G3" s="48"/>
      <c r="H3" s="47"/>
      <c r="I3" s="2"/>
      <c r="N3" s="42"/>
      <c r="R3" s="40"/>
      <c r="S3" s="40"/>
    </row>
    <row r="4" spans="2:19" ht="33" customHeight="1">
      <c r="B4" s="25" t="s">
        <v>29</v>
      </c>
      <c r="C4" s="45" t="s">
        <v>106</v>
      </c>
      <c r="D4" s="46"/>
      <c r="E4" s="63">
        <v>1</v>
      </c>
      <c r="F4" s="35" t="s">
        <v>6</v>
      </c>
      <c r="G4" s="48"/>
      <c r="H4" s="47"/>
      <c r="I4" s="2"/>
      <c r="N4" s="40"/>
      <c r="R4" s="40"/>
      <c r="S4" s="40"/>
    </row>
    <row r="5" spans="2:19" ht="33" customHeight="1">
      <c r="B5" s="25"/>
      <c r="C5" s="38"/>
      <c r="D5" s="46"/>
      <c r="E5" s="63"/>
      <c r="F5" s="35"/>
      <c r="G5" s="48"/>
      <c r="H5" s="47"/>
      <c r="I5" s="2"/>
    </row>
    <row r="6" spans="2:19" ht="33" customHeight="1">
      <c r="B6" s="25"/>
      <c r="C6" s="38"/>
      <c r="D6" s="46"/>
      <c r="E6" s="63"/>
      <c r="F6" s="35"/>
      <c r="G6" s="48"/>
      <c r="H6" s="47"/>
      <c r="I6" s="2"/>
    </row>
    <row r="7" spans="2:19" ht="33" customHeight="1">
      <c r="B7" s="25"/>
      <c r="C7" s="38"/>
      <c r="D7" s="52"/>
      <c r="E7" s="63"/>
      <c r="F7" s="35"/>
      <c r="G7" s="48"/>
      <c r="H7" s="47"/>
      <c r="I7" s="2"/>
    </row>
    <row r="8" spans="2:19" ht="33" customHeight="1">
      <c r="B8" s="25"/>
      <c r="C8" s="38"/>
      <c r="D8" s="46"/>
      <c r="E8" s="63"/>
      <c r="F8" s="35"/>
      <c r="G8" s="48"/>
      <c r="H8" s="47"/>
      <c r="I8" s="2"/>
    </row>
    <row r="9" spans="2:19" ht="33" customHeight="1">
      <c r="B9" s="25"/>
      <c r="C9" s="38"/>
      <c r="D9" s="46"/>
      <c r="E9" s="63"/>
      <c r="F9" s="35"/>
      <c r="G9" s="48"/>
      <c r="H9" s="47"/>
      <c r="I9" s="2"/>
    </row>
    <row r="10" spans="2:19" ht="33" customHeight="1">
      <c r="B10" s="25"/>
      <c r="C10" s="38"/>
      <c r="D10" s="46"/>
      <c r="E10" s="63"/>
      <c r="F10" s="35"/>
      <c r="G10" s="48"/>
      <c r="H10" s="47"/>
      <c r="I10" s="2"/>
    </row>
    <row r="11" spans="2:19" ht="33" customHeight="1">
      <c r="B11" s="25"/>
      <c r="C11" s="38"/>
      <c r="D11" s="46"/>
      <c r="E11" s="63"/>
      <c r="F11" s="35"/>
      <c r="G11" s="48"/>
      <c r="H11" s="47"/>
      <c r="I11" s="2"/>
    </row>
    <row r="12" spans="2:19" ht="33" customHeight="1">
      <c r="B12" s="25"/>
      <c r="C12" s="38"/>
      <c r="D12" s="50"/>
      <c r="E12" s="63"/>
      <c r="F12" s="35"/>
      <c r="G12" s="48"/>
      <c r="H12" s="47"/>
      <c r="I12" s="2"/>
    </row>
    <row r="13" spans="2:19" ht="33" customHeight="1">
      <c r="B13" s="25"/>
      <c r="C13" s="38"/>
      <c r="D13" s="46"/>
      <c r="E13" s="63"/>
      <c r="F13" s="35"/>
      <c r="G13" s="48"/>
      <c r="H13" s="47">
        <f>E13*G13</f>
        <v>0</v>
      </c>
      <c r="I13" s="2"/>
    </row>
    <row r="14" spans="2:19" ht="33" customHeight="1">
      <c r="B14" s="25"/>
      <c r="C14" s="38"/>
      <c r="D14" s="46"/>
      <c r="E14" s="63"/>
      <c r="F14" s="35"/>
      <c r="G14" s="48"/>
      <c r="H14" s="47">
        <f>E14*G14</f>
        <v>0</v>
      </c>
      <c r="I14" s="2"/>
    </row>
    <row r="15" spans="2:19" ht="33" customHeight="1">
      <c r="B15" s="26"/>
      <c r="C15" s="38"/>
      <c r="D15" s="46"/>
      <c r="E15" s="63"/>
      <c r="F15" s="35"/>
      <c r="G15" s="48"/>
      <c r="H15" s="47">
        <f>E15*G15</f>
        <v>0</v>
      </c>
      <c r="I15" s="2"/>
    </row>
    <row r="16" spans="2:19" ht="33" customHeight="1">
      <c r="B16" s="25"/>
      <c r="C16" s="38"/>
      <c r="D16" s="50"/>
      <c r="E16" s="63"/>
      <c r="F16" s="35"/>
      <c r="G16" s="48"/>
      <c r="H16" s="47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Zeros="0" view="pageBreakPreview" topLeftCell="A16" zoomScaleNormal="85" zoomScaleSheetLayoutView="75" workbookViewId="0">
      <selection activeCell="A29" sqref="A29:XFD3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29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107</v>
      </c>
      <c r="C2" s="32" t="s">
        <v>105</v>
      </c>
      <c r="D2" s="54"/>
      <c r="E2" s="63"/>
      <c r="F2" s="35"/>
      <c r="G2" s="48"/>
      <c r="H2" s="47">
        <f>ROUNDDOWN(SUM(H4:H18),-3)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54"/>
      <c r="E3" s="63"/>
      <c r="F3" s="35"/>
      <c r="G3" s="48"/>
      <c r="H3" s="47"/>
      <c r="I3" s="2"/>
      <c r="N3" s="40"/>
      <c r="R3" s="40"/>
      <c r="S3" s="40"/>
    </row>
    <row r="4" spans="2:19" ht="33" customHeight="1">
      <c r="B4" s="25"/>
      <c r="C4" s="45" t="s">
        <v>91</v>
      </c>
      <c r="D4" s="56" t="s">
        <v>94</v>
      </c>
      <c r="E4" s="63">
        <v>6</v>
      </c>
      <c r="F4" s="35" t="s">
        <v>12</v>
      </c>
      <c r="G4" s="48"/>
      <c r="H4" s="47"/>
      <c r="I4" s="2" t="s">
        <v>179</v>
      </c>
      <c r="N4" s="42"/>
      <c r="R4" s="40"/>
      <c r="S4" s="40"/>
    </row>
    <row r="5" spans="2:19" ht="33" customHeight="1">
      <c r="B5" s="25"/>
      <c r="C5" s="45" t="s">
        <v>92</v>
      </c>
      <c r="D5" s="56" t="s">
        <v>93</v>
      </c>
      <c r="E5" s="63">
        <v>0</v>
      </c>
      <c r="F5" s="35" t="s">
        <v>12</v>
      </c>
      <c r="G5" s="48"/>
      <c r="H5" s="47"/>
      <c r="I5" s="2" t="s">
        <v>179</v>
      </c>
      <c r="N5" s="40"/>
      <c r="R5" s="40"/>
      <c r="S5" s="40"/>
    </row>
    <row r="6" spans="2:19" ht="33" customHeight="1">
      <c r="B6" s="25"/>
      <c r="C6" s="45" t="s">
        <v>96</v>
      </c>
      <c r="D6" s="56" t="s">
        <v>95</v>
      </c>
      <c r="E6" s="63">
        <v>2</v>
      </c>
      <c r="F6" s="35" t="s">
        <v>12</v>
      </c>
      <c r="G6" s="48"/>
      <c r="H6" s="47"/>
      <c r="I6" s="2" t="s">
        <v>179</v>
      </c>
    </row>
    <row r="7" spans="2:19" ht="33" customHeight="1">
      <c r="B7" s="25"/>
      <c r="C7" s="38" t="s">
        <v>97</v>
      </c>
      <c r="D7" s="56" t="s">
        <v>98</v>
      </c>
      <c r="E7" s="63">
        <v>2</v>
      </c>
      <c r="F7" s="35" t="s">
        <v>45</v>
      </c>
      <c r="G7" s="48"/>
      <c r="H7" s="47"/>
      <c r="I7" s="2" t="s">
        <v>179</v>
      </c>
    </row>
    <row r="8" spans="2:19" ht="33" customHeight="1">
      <c r="B8" s="25"/>
      <c r="C8" s="38" t="s">
        <v>99</v>
      </c>
      <c r="D8" s="60" t="s">
        <v>100</v>
      </c>
      <c r="E8" s="63">
        <v>6</v>
      </c>
      <c r="F8" s="35" t="s">
        <v>44</v>
      </c>
      <c r="G8" s="48"/>
      <c r="H8" s="47"/>
      <c r="I8" s="2" t="s">
        <v>179</v>
      </c>
    </row>
    <row r="9" spans="2:19" ht="33" customHeight="1">
      <c r="B9" s="25"/>
      <c r="C9" s="38" t="s">
        <v>101</v>
      </c>
      <c r="D9" s="56" t="s">
        <v>102</v>
      </c>
      <c r="E9" s="63">
        <v>2</v>
      </c>
      <c r="F9" s="35" t="s">
        <v>12</v>
      </c>
      <c r="G9" s="48"/>
      <c r="H9" s="47"/>
      <c r="I9" s="2" t="s">
        <v>179</v>
      </c>
    </row>
    <row r="10" spans="2:19" ht="33" customHeight="1">
      <c r="B10" s="25"/>
      <c r="C10" s="38" t="s">
        <v>167</v>
      </c>
      <c r="D10" s="56" t="s">
        <v>168</v>
      </c>
      <c r="E10" s="63">
        <v>2</v>
      </c>
      <c r="F10" s="35" t="s">
        <v>12</v>
      </c>
      <c r="G10" s="48"/>
      <c r="H10" s="47"/>
      <c r="I10" s="2" t="s">
        <v>179</v>
      </c>
    </row>
    <row r="11" spans="2:19" ht="33" customHeight="1">
      <c r="B11" s="25"/>
      <c r="C11" s="38" t="s">
        <v>251</v>
      </c>
      <c r="D11" s="56"/>
      <c r="E11" s="63">
        <v>2</v>
      </c>
      <c r="F11" s="35" t="s">
        <v>44</v>
      </c>
      <c r="G11" s="48"/>
      <c r="H11" s="47"/>
      <c r="I11" s="2"/>
    </row>
    <row r="12" spans="2:19" ht="33" customHeight="1">
      <c r="B12" s="25"/>
      <c r="C12" s="38" t="s">
        <v>257</v>
      </c>
      <c r="D12" s="56" t="s">
        <v>103</v>
      </c>
      <c r="E12" s="63">
        <f>ROUND(15*0.8,0)</f>
        <v>12</v>
      </c>
      <c r="F12" s="35" t="s">
        <v>15</v>
      </c>
      <c r="G12" s="48"/>
      <c r="H12" s="47"/>
      <c r="I12" s="2"/>
    </row>
    <row r="13" spans="2:19" ht="33" customHeight="1">
      <c r="B13" s="25"/>
      <c r="C13" s="38" t="s">
        <v>20</v>
      </c>
      <c r="D13" s="60">
        <v>0.05</v>
      </c>
      <c r="E13" s="63">
        <v>1</v>
      </c>
      <c r="F13" s="35" t="s">
        <v>6</v>
      </c>
      <c r="G13" s="48"/>
      <c r="H13" s="47"/>
      <c r="I13" s="2"/>
    </row>
    <row r="14" spans="2:19" ht="33" customHeight="1">
      <c r="B14" s="54" t="s">
        <v>188</v>
      </c>
      <c r="C14" s="32"/>
      <c r="D14" s="54"/>
      <c r="E14" s="63"/>
      <c r="F14" s="35"/>
      <c r="G14" s="48"/>
      <c r="H14" s="47"/>
      <c r="I14" s="2"/>
    </row>
    <row r="15" spans="2:19" ht="33" customHeight="1">
      <c r="B15" s="25"/>
      <c r="C15" s="45" t="s">
        <v>91</v>
      </c>
      <c r="D15" s="56" t="s">
        <v>94</v>
      </c>
      <c r="E15" s="63">
        <v>10</v>
      </c>
      <c r="F15" s="35" t="s">
        <v>12</v>
      </c>
      <c r="G15" s="48"/>
      <c r="H15" s="47"/>
      <c r="I15" s="2" t="s">
        <v>179</v>
      </c>
    </row>
    <row r="16" spans="2:19" ht="33" customHeight="1">
      <c r="B16" s="25"/>
      <c r="C16" s="45" t="s">
        <v>92</v>
      </c>
      <c r="D16" s="56" t="s">
        <v>93</v>
      </c>
      <c r="E16" s="63">
        <v>0</v>
      </c>
      <c r="F16" s="35" t="s">
        <v>12</v>
      </c>
      <c r="G16" s="48"/>
      <c r="H16" s="47"/>
      <c r="I16" s="2" t="s">
        <v>179</v>
      </c>
    </row>
    <row r="17" spans="2:9" ht="33" customHeight="1">
      <c r="B17" s="26"/>
      <c r="C17" s="45" t="s">
        <v>96</v>
      </c>
      <c r="D17" s="56" t="s">
        <v>95</v>
      </c>
      <c r="E17" s="63">
        <v>4</v>
      </c>
      <c r="F17" s="35" t="s">
        <v>12</v>
      </c>
      <c r="G17" s="48"/>
      <c r="H17" s="47"/>
      <c r="I17" s="2" t="s">
        <v>179</v>
      </c>
    </row>
    <row r="18" spans="2:9" ht="33" customHeight="1">
      <c r="B18" s="25"/>
      <c r="C18" s="38" t="s">
        <v>97</v>
      </c>
      <c r="D18" s="56" t="s">
        <v>98</v>
      </c>
      <c r="E18" s="63">
        <v>4</v>
      </c>
      <c r="F18" s="35" t="s">
        <v>45</v>
      </c>
      <c r="G18" s="48"/>
      <c r="H18" s="47"/>
      <c r="I18" s="2" t="s">
        <v>179</v>
      </c>
    </row>
    <row r="19" spans="2:9" ht="33.75" customHeight="1">
      <c r="B19" s="35"/>
      <c r="C19" s="38" t="s">
        <v>99</v>
      </c>
      <c r="D19" s="60" t="s">
        <v>100</v>
      </c>
      <c r="E19" s="63">
        <v>10</v>
      </c>
      <c r="F19" s="35" t="s">
        <v>44</v>
      </c>
      <c r="G19" s="27"/>
      <c r="H19" s="27"/>
      <c r="I19" s="55" t="s">
        <v>179</v>
      </c>
    </row>
    <row r="20" spans="2:9" ht="33.75" customHeight="1">
      <c r="B20" s="35"/>
      <c r="C20" s="38" t="s">
        <v>101</v>
      </c>
      <c r="D20" s="56" t="s">
        <v>102</v>
      </c>
      <c r="E20" s="63"/>
      <c r="F20" s="35" t="s">
        <v>12</v>
      </c>
      <c r="G20" s="27"/>
      <c r="H20" s="27"/>
      <c r="I20" s="55" t="s">
        <v>179</v>
      </c>
    </row>
    <row r="21" spans="2:9" ht="33.75" customHeight="1">
      <c r="B21" s="35"/>
      <c r="C21" s="38" t="s">
        <v>167</v>
      </c>
      <c r="D21" s="56" t="s">
        <v>168</v>
      </c>
      <c r="E21" s="63">
        <v>4</v>
      </c>
      <c r="F21" s="35" t="s">
        <v>12</v>
      </c>
      <c r="G21" s="27"/>
      <c r="H21" s="27"/>
      <c r="I21" s="55" t="s">
        <v>179</v>
      </c>
    </row>
    <row r="22" spans="2:9" ht="33.75" customHeight="1">
      <c r="B22" s="35"/>
      <c r="C22" s="38" t="s">
        <v>252</v>
      </c>
      <c r="D22" s="117" t="s">
        <v>293</v>
      </c>
      <c r="E22" s="63">
        <v>4</v>
      </c>
      <c r="F22" s="35" t="s">
        <v>12</v>
      </c>
      <c r="G22" s="27"/>
      <c r="H22" s="27"/>
      <c r="I22" s="55" t="s">
        <v>179</v>
      </c>
    </row>
    <row r="23" spans="2:9" ht="33" customHeight="1">
      <c r="B23" s="25"/>
      <c r="C23" s="38" t="s">
        <v>251</v>
      </c>
      <c r="D23" s="56"/>
      <c r="E23" s="63">
        <v>4</v>
      </c>
      <c r="F23" s="35" t="s">
        <v>44</v>
      </c>
      <c r="G23" s="48"/>
      <c r="H23" s="47"/>
      <c r="I23" s="2"/>
    </row>
    <row r="24" spans="2:9" ht="33.75" customHeight="1">
      <c r="B24" s="35"/>
      <c r="C24" s="38" t="s">
        <v>257</v>
      </c>
      <c r="D24" s="56" t="s">
        <v>103</v>
      </c>
      <c r="E24" s="63">
        <f>ROUND(24*0.8,0)</f>
        <v>19</v>
      </c>
      <c r="F24" s="35" t="s">
        <v>15</v>
      </c>
      <c r="G24" s="27"/>
      <c r="H24" s="27"/>
      <c r="I24" s="55"/>
    </row>
    <row r="25" spans="2:9" ht="33.75" customHeight="1">
      <c r="B25" s="35"/>
      <c r="C25" s="38" t="s">
        <v>20</v>
      </c>
      <c r="D25" s="60">
        <v>0.05</v>
      </c>
      <c r="E25" s="63">
        <v>1</v>
      </c>
      <c r="F25" s="35" t="s">
        <v>6</v>
      </c>
      <c r="G25" s="27"/>
      <c r="H25" s="27"/>
      <c r="I25" s="55"/>
    </row>
    <row r="26" spans="2:9" ht="33.75" customHeight="1">
      <c r="B26" s="35"/>
      <c r="C26" s="55"/>
      <c r="D26" s="55"/>
      <c r="E26" s="63"/>
      <c r="F26" s="35"/>
      <c r="G26" s="27"/>
      <c r="H26" s="27"/>
      <c r="I26" s="55"/>
    </row>
    <row r="27" spans="2:9" ht="33.75" customHeight="1">
      <c r="B27" s="35"/>
      <c r="C27" s="55"/>
      <c r="D27" s="55"/>
      <c r="E27" s="63"/>
      <c r="F27" s="35"/>
      <c r="G27" s="27"/>
      <c r="H27" s="27"/>
      <c r="I27" s="55"/>
    </row>
    <row r="28" spans="2:9" ht="33.75" customHeight="1">
      <c r="B28" s="35"/>
      <c r="C28" s="55"/>
      <c r="D28" s="55"/>
      <c r="E28" s="63"/>
      <c r="F28" s="35"/>
      <c r="G28" s="27"/>
      <c r="H28" s="27"/>
      <c r="I28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  <rowBreaks count="1" manualBreakCount="1">
    <brk id="13" min="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topLeftCell="A25" zoomScaleNormal="85" zoomScaleSheetLayoutView="75" workbookViewId="0">
      <selection activeCell="D25" sqref="D25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29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108</v>
      </c>
      <c r="C2" s="32" t="s">
        <v>106</v>
      </c>
      <c r="D2" s="54"/>
      <c r="E2" s="47"/>
      <c r="F2" s="35"/>
      <c r="G2" s="48"/>
      <c r="H2" s="47">
        <f>ROUNDDOWN(SUM(H4:H17),-3)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54"/>
      <c r="E3" s="47"/>
      <c r="F3" s="35"/>
      <c r="G3" s="48"/>
      <c r="H3" s="47"/>
      <c r="I3" s="2"/>
      <c r="N3" s="40"/>
      <c r="R3" s="40"/>
      <c r="S3" s="40"/>
    </row>
    <row r="4" spans="2:19" ht="33" customHeight="1">
      <c r="B4" s="25"/>
      <c r="C4" s="45" t="s">
        <v>82</v>
      </c>
      <c r="D4" s="56" t="s">
        <v>83</v>
      </c>
      <c r="E4" s="49">
        <v>60</v>
      </c>
      <c r="F4" s="35" t="s">
        <v>62</v>
      </c>
      <c r="G4" s="48"/>
      <c r="H4" s="47"/>
      <c r="I4" s="2"/>
      <c r="N4" s="42"/>
      <c r="R4" s="40"/>
      <c r="S4" s="40"/>
    </row>
    <row r="5" spans="2:19" ht="33" customHeight="1">
      <c r="B5" s="25"/>
      <c r="C5" s="45" t="s">
        <v>82</v>
      </c>
      <c r="D5" s="56" t="s">
        <v>84</v>
      </c>
      <c r="E5" s="49">
        <v>24</v>
      </c>
      <c r="F5" s="35" t="s">
        <v>62</v>
      </c>
      <c r="G5" s="48"/>
      <c r="H5" s="47"/>
      <c r="I5" s="2"/>
      <c r="N5" s="40"/>
      <c r="R5" s="40"/>
      <c r="S5" s="40"/>
    </row>
    <row r="6" spans="2:19" ht="33" customHeight="1">
      <c r="B6" s="25"/>
      <c r="C6" s="45" t="s">
        <v>82</v>
      </c>
      <c r="D6" s="56" t="s">
        <v>85</v>
      </c>
      <c r="E6" s="49">
        <v>18</v>
      </c>
      <c r="F6" s="35" t="s">
        <v>62</v>
      </c>
      <c r="G6" s="48"/>
      <c r="H6" s="47"/>
      <c r="I6" s="2"/>
    </row>
    <row r="7" spans="2:19" ht="33" customHeight="1">
      <c r="B7" s="25"/>
      <c r="C7" s="38" t="s">
        <v>86</v>
      </c>
      <c r="D7" s="56" t="s">
        <v>87</v>
      </c>
      <c r="E7" s="49">
        <v>20</v>
      </c>
      <c r="F7" s="35" t="s">
        <v>62</v>
      </c>
      <c r="G7" s="48"/>
      <c r="H7" s="47"/>
      <c r="I7" s="2"/>
    </row>
    <row r="8" spans="2:19" ht="33" customHeight="1">
      <c r="B8" s="25"/>
      <c r="C8" s="38" t="s">
        <v>88</v>
      </c>
      <c r="D8" s="60"/>
      <c r="E8" s="49">
        <v>1</v>
      </c>
      <c r="F8" s="35" t="s">
        <v>6</v>
      </c>
      <c r="G8" s="48"/>
      <c r="H8" s="47"/>
      <c r="I8" s="2"/>
    </row>
    <row r="9" spans="2:19" ht="33" customHeight="1">
      <c r="B9" s="25"/>
      <c r="C9" s="45" t="s">
        <v>142</v>
      </c>
      <c r="D9" s="56" t="s">
        <v>89</v>
      </c>
      <c r="E9" s="49">
        <f>ROUND(40*0.8,0)</f>
        <v>32</v>
      </c>
      <c r="F9" s="35" t="s">
        <v>15</v>
      </c>
      <c r="G9" s="48"/>
      <c r="H9" s="47"/>
      <c r="I9" s="2"/>
    </row>
    <row r="10" spans="2:19" ht="33" customHeight="1">
      <c r="B10" s="25"/>
      <c r="C10" s="38" t="s">
        <v>90</v>
      </c>
      <c r="D10" s="56" t="s">
        <v>89</v>
      </c>
      <c r="E10" s="49">
        <f>ROUND(8*0.8,0)</f>
        <v>6</v>
      </c>
      <c r="F10" s="35" t="s">
        <v>15</v>
      </c>
      <c r="G10" s="48"/>
      <c r="H10" s="47"/>
      <c r="I10" s="2"/>
    </row>
    <row r="11" spans="2:19" ht="33" customHeight="1">
      <c r="B11" s="25"/>
      <c r="C11" s="38" t="s">
        <v>20</v>
      </c>
      <c r="D11" s="60">
        <v>0.05</v>
      </c>
      <c r="E11" s="49">
        <v>1</v>
      </c>
      <c r="F11" s="35" t="s">
        <v>6</v>
      </c>
      <c r="G11" s="48"/>
      <c r="H11" s="47"/>
      <c r="I11" s="2"/>
    </row>
    <row r="12" spans="2:19" ht="33" customHeight="1">
      <c r="B12" s="54" t="s">
        <v>188</v>
      </c>
      <c r="C12" s="38"/>
      <c r="D12" s="56"/>
      <c r="E12" s="49"/>
      <c r="F12" s="35"/>
      <c r="G12" s="48"/>
      <c r="H12" s="47"/>
      <c r="I12" s="2"/>
    </row>
    <row r="13" spans="2:19" ht="33" customHeight="1">
      <c r="B13" s="25"/>
      <c r="C13" s="45" t="s">
        <v>82</v>
      </c>
      <c r="D13" s="56" t="s">
        <v>83</v>
      </c>
      <c r="E13" s="49">
        <v>60</v>
      </c>
      <c r="F13" s="35" t="s">
        <v>62</v>
      </c>
      <c r="G13" s="48"/>
      <c r="H13" s="47"/>
      <c r="I13" s="2"/>
    </row>
    <row r="14" spans="2:19" ht="33" customHeight="1">
      <c r="B14" s="25"/>
      <c r="C14" s="45" t="s">
        <v>82</v>
      </c>
      <c r="D14" s="56" t="s">
        <v>84</v>
      </c>
      <c r="E14" s="49">
        <v>24</v>
      </c>
      <c r="F14" s="35" t="s">
        <v>62</v>
      </c>
      <c r="G14" s="48"/>
      <c r="H14" s="47">
        <f>E14*G14</f>
        <v>0</v>
      </c>
      <c r="I14" s="2"/>
    </row>
    <row r="15" spans="2:19" ht="33" customHeight="1">
      <c r="B15" s="25"/>
      <c r="C15" s="45" t="s">
        <v>82</v>
      </c>
      <c r="D15" s="56" t="s">
        <v>85</v>
      </c>
      <c r="E15" s="49">
        <v>18</v>
      </c>
      <c r="F15" s="35" t="s">
        <v>62</v>
      </c>
      <c r="G15" s="48"/>
      <c r="H15" s="47">
        <f>E15*G15</f>
        <v>0</v>
      </c>
      <c r="I15" s="2"/>
    </row>
    <row r="16" spans="2:19" ht="33" customHeight="1">
      <c r="B16" s="25"/>
      <c r="C16" s="38" t="s">
        <v>86</v>
      </c>
      <c r="D16" s="56" t="s">
        <v>87</v>
      </c>
      <c r="E16" s="49">
        <v>20</v>
      </c>
      <c r="F16" s="35" t="s">
        <v>62</v>
      </c>
      <c r="G16" s="48"/>
      <c r="H16" s="47">
        <f>E16*G16</f>
        <v>0</v>
      </c>
      <c r="I16" s="2"/>
    </row>
    <row r="17" spans="2:9" ht="33" customHeight="1">
      <c r="B17" s="25"/>
      <c r="C17" s="38" t="s">
        <v>88</v>
      </c>
      <c r="D17" s="60"/>
      <c r="E17" s="49">
        <v>1</v>
      </c>
      <c r="F17" s="35" t="s">
        <v>6</v>
      </c>
      <c r="G17" s="48"/>
      <c r="H17" s="47"/>
      <c r="I17" s="2"/>
    </row>
    <row r="18" spans="2:9" ht="33.75" customHeight="1">
      <c r="B18" s="25"/>
      <c r="C18" s="45" t="s">
        <v>142</v>
      </c>
      <c r="D18" s="56" t="s">
        <v>89</v>
      </c>
      <c r="E18" s="49">
        <f>ROUND(40*0.8,0)</f>
        <v>32</v>
      </c>
      <c r="F18" s="35" t="s">
        <v>15</v>
      </c>
      <c r="G18" s="27"/>
      <c r="H18" s="27"/>
      <c r="I18" s="55"/>
    </row>
    <row r="19" spans="2:9" ht="33.75" customHeight="1">
      <c r="B19" s="25"/>
      <c r="C19" s="38" t="s">
        <v>90</v>
      </c>
      <c r="D19" s="56" t="s">
        <v>89</v>
      </c>
      <c r="E19" s="49">
        <f>ROUND(8*0.8,0)</f>
        <v>6</v>
      </c>
      <c r="F19" s="35" t="s">
        <v>15</v>
      </c>
      <c r="G19" s="27"/>
      <c r="H19" s="27"/>
      <c r="I19" s="55"/>
    </row>
    <row r="20" spans="2:9" ht="33.75" customHeight="1">
      <c r="B20" s="25"/>
      <c r="C20" s="38" t="s">
        <v>20</v>
      </c>
      <c r="D20" s="60">
        <v>0.05</v>
      </c>
      <c r="E20" s="49">
        <v>1</v>
      </c>
      <c r="F20" s="35" t="s">
        <v>6</v>
      </c>
      <c r="G20" s="27"/>
      <c r="H20" s="27"/>
      <c r="I20" s="55"/>
    </row>
    <row r="21" spans="2:9" ht="33.75" customHeight="1">
      <c r="B21" s="35"/>
      <c r="C21" s="55"/>
      <c r="D21" s="55"/>
      <c r="E21" s="55"/>
      <c r="F21" s="35"/>
      <c r="G21" s="27"/>
      <c r="H21" s="27"/>
      <c r="I21" s="55"/>
    </row>
    <row r="22" spans="2:9" ht="33.75" customHeight="1">
      <c r="B22" s="35"/>
      <c r="C22" s="55"/>
      <c r="D22" s="55"/>
      <c r="E22" s="55"/>
      <c r="F22" s="35"/>
      <c r="G22" s="27"/>
      <c r="H22" s="27"/>
      <c r="I22" s="55"/>
    </row>
    <row r="23" spans="2:9" ht="33.75" customHeight="1">
      <c r="B23" s="35"/>
      <c r="C23" s="55"/>
      <c r="D23" s="55"/>
      <c r="E23" s="55"/>
      <c r="F23" s="35"/>
      <c r="G23" s="27"/>
      <c r="H23" s="27"/>
      <c r="I23" s="55"/>
    </row>
    <row r="24" spans="2:9" ht="33.75" customHeight="1">
      <c r="B24" s="35"/>
      <c r="C24" s="55"/>
      <c r="D24" s="55"/>
      <c r="E24" s="55"/>
      <c r="F24" s="35"/>
      <c r="G24" s="27"/>
      <c r="H24" s="27"/>
      <c r="I24" s="55"/>
    </row>
    <row r="25" spans="2:9" ht="33.75" customHeight="1">
      <c r="B25" s="35"/>
      <c r="C25" s="55"/>
      <c r="D25" s="55"/>
      <c r="E25" s="55"/>
      <c r="F25" s="35"/>
      <c r="G25" s="27"/>
      <c r="H25" s="27"/>
      <c r="I25" s="55"/>
    </row>
    <row r="26" spans="2:9" ht="33.75" customHeight="1">
      <c r="B26" s="35"/>
      <c r="C26" s="55"/>
      <c r="D26" s="55"/>
      <c r="E26" s="55"/>
      <c r="F26" s="35"/>
      <c r="G26" s="27"/>
      <c r="H26" s="27"/>
      <c r="I26" s="55"/>
    </row>
    <row r="27" spans="2:9" ht="33.75" customHeight="1">
      <c r="B27" s="35"/>
      <c r="C27" s="55"/>
      <c r="D27" s="55"/>
      <c r="E27" s="55"/>
      <c r="F27" s="35"/>
      <c r="G27" s="27"/>
      <c r="H27" s="27"/>
      <c r="I27" s="55"/>
    </row>
    <row r="28" spans="2:9" ht="33.75" customHeight="1">
      <c r="B28" s="35"/>
      <c r="C28" s="55"/>
      <c r="D28" s="55"/>
      <c r="E28" s="55"/>
      <c r="F28" s="35"/>
      <c r="G28" s="27"/>
      <c r="H28" s="27"/>
      <c r="I28" s="55"/>
    </row>
    <row r="29" spans="2:9" ht="33.75" customHeight="1">
      <c r="B29" s="35"/>
      <c r="C29" s="55"/>
      <c r="D29" s="55"/>
      <c r="E29" s="55"/>
      <c r="F29" s="35"/>
      <c r="G29" s="27"/>
      <c r="H29" s="27"/>
      <c r="I29" s="55"/>
    </row>
    <row r="30" spans="2:9" ht="33.75" customHeight="1">
      <c r="B30" s="35"/>
      <c r="C30" s="55"/>
      <c r="D30" s="55"/>
      <c r="E30" s="55"/>
      <c r="F30" s="35"/>
      <c r="G30" s="27"/>
      <c r="H30" s="27"/>
      <c r="I30" s="55"/>
    </row>
    <row r="31" spans="2:9" ht="33.75" customHeight="1">
      <c r="B31" s="35"/>
      <c r="C31" s="55"/>
      <c r="D31" s="55"/>
      <c r="E31" s="55"/>
      <c r="F31" s="35"/>
      <c r="G31" s="27"/>
      <c r="H31" s="27"/>
      <c r="I31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topLeftCell="A13" zoomScaleNormal="85" zoomScaleSheetLayoutView="75" workbookViewId="0">
      <selection activeCell="C6" sqref="C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109</v>
      </c>
      <c r="C2" s="32" t="s">
        <v>110</v>
      </c>
      <c r="D2" s="33"/>
      <c r="E2" s="47"/>
      <c r="F2" s="35"/>
      <c r="G2" s="48"/>
      <c r="H2" s="47">
        <f>ROUNDDOWN(SUM(H3:H16),-3)</f>
        <v>0</v>
      </c>
      <c r="I2" s="2"/>
      <c r="N2" s="40"/>
      <c r="R2" s="40"/>
      <c r="S2" s="40"/>
    </row>
    <row r="3" spans="2:19" ht="33" customHeight="1">
      <c r="B3" s="25" t="s">
        <v>28</v>
      </c>
      <c r="C3" s="45" t="s">
        <v>111</v>
      </c>
      <c r="D3" s="46"/>
      <c r="E3" s="49">
        <v>1</v>
      </c>
      <c r="F3" s="35" t="s">
        <v>6</v>
      </c>
      <c r="G3" s="48"/>
      <c r="H3" s="47"/>
      <c r="I3" s="2"/>
      <c r="N3" s="42"/>
      <c r="R3" s="40"/>
      <c r="S3" s="40"/>
    </row>
    <row r="4" spans="2:19" ht="33" customHeight="1">
      <c r="B4" s="25" t="s">
        <v>29</v>
      </c>
      <c r="C4" s="45" t="s">
        <v>112</v>
      </c>
      <c r="D4" s="46"/>
      <c r="E4" s="49">
        <v>1</v>
      </c>
      <c r="F4" s="35" t="s">
        <v>6</v>
      </c>
      <c r="G4" s="48"/>
      <c r="H4" s="47"/>
      <c r="I4" s="2"/>
      <c r="N4" s="40"/>
      <c r="R4" s="40"/>
      <c r="S4" s="40"/>
    </row>
    <row r="5" spans="2:19" ht="33" customHeight="1">
      <c r="B5" s="25" t="s">
        <v>114</v>
      </c>
      <c r="C5" s="45" t="s">
        <v>113</v>
      </c>
      <c r="D5" s="46"/>
      <c r="E5" s="49">
        <v>1</v>
      </c>
      <c r="F5" s="35" t="s">
        <v>6</v>
      </c>
      <c r="G5" s="48"/>
      <c r="H5" s="47"/>
      <c r="I5" s="2"/>
    </row>
    <row r="6" spans="2:19" ht="33" customHeight="1">
      <c r="B6" s="25"/>
      <c r="C6" s="38"/>
      <c r="D6" s="46"/>
      <c r="E6" s="49"/>
      <c r="F6" s="35"/>
      <c r="G6" s="48"/>
      <c r="H6" s="47"/>
      <c r="I6" s="2"/>
    </row>
    <row r="7" spans="2:19" ht="33" customHeight="1">
      <c r="B7" s="25"/>
      <c r="C7" s="38"/>
      <c r="D7" s="52"/>
      <c r="E7" s="49"/>
      <c r="F7" s="35"/>
      <c r="G7" s="48"/>
      <c r="H7" s="47"/>
      <c r="I7" s="2"/>
    </row>
    <row r="8" spans="2:19" ht="33" customHeight="1">
      <c r="B8" s="25"/>
      <c r="C8" s="38"/>
      <c r="D8" s="46"/>
      <c r="E8" s="49"/>
      <c r="F8" s="35"/>
      <c r="G8" s="48"/>
      <c r="H8" s="47"/>
      <c r="I8" s="2"/>
    </row>
    <row r="9" spans="2:19" ht="33" customHeight="1">
      <c r="B9" s="25"/>
      <c r="C9" s="38"/>
      <c r="D9" s="46"/>
      <c r="E9" s="49"/>
      <c r="F9" s="35"/>
      <c r="G9" s="48"/>
      <c r="H9" s="47"/>
      <c r="I9" s="2"/>
    </row>
    <row r="10" spans="2:19" ht="33" customHeight="1">
      <c r="B10" s="25"/>
      <c r="C10" s="38"/>
      <c r="D10" s="46"/>
      <c r="E10" s="49"/>
      <c r="F10" s="35"/>
      <c r="G10" s="48"/>
      <c r="H10" s="47"/>
      <c r="I10" s="2"/>
    </row>
    <row r="11" spans="2:19" ht="33" customHeight="1">
      <c r="B11" s="25"/>
      <c r="C11" s="38"/>
      <c r="D11" s="46"/>
      <c r="E11" s="49"/>
      <c r="F11" s="35"/>
      <c r="G11" s="48"/>
      <c r="H11" s="47"/>
      <c r="I11" s="2"/>
    </row>
    <row r="12" spans="2:19" ht="33" customHeight="1">
      <c r="B12" s="25"/>
      <c r="C12" s="38"/>
      <c r="D12" s="50"/>
      <c r="E12" s="49"/>
      <c r="F12" s="35"/>
      <c r="G12" s="48"/>
      <c r="H12" s="47"/>
      <c r="I12" s="2"/>
    </row>
    <row r="13" spans="2:19" ht="33" customHeight="1">
      <c r="B13" s="25"/>
      <c r="C13" s="38"/>
      <c r="D13" s="46"/>
      <c r="E13" s="49"/>
      <c r="F13" s="35"/>
      <c r="G13" s="48"/>
      <c r="H13" s="47">
        <f>E13*G13</f>
        <v>0</v>
      </c>
      <c r="I13" s="2"/>
    </row>
    <row r="14" spans="2:19" ht="33" customHeight="1">
      <c r="B14" s="25"/>
      <c r="C14" s="38"/>
      <c r="D14" s="46"/>
      <c r="E14" s="49"/>
      <c r="F14" s="35"/>
      <c r="G14" s="48"/>
      <c r="H14" s="47">
        <f>E14*G14</f>
        <v>0</v>
      </c>
      <c r="I14" s="2"/>
    </row>
    <row r="15" spans="2:19" ht="33" customHeight="1">
      <c r="B15" s="26"/>
      <c r="C15" s="38"/>
      <c r="D15" s="46"/>
      <c r="E15" s="49"/>
      <c r="F15" s="35"/>
      <c r="G15" s="48"/>
      <c r="H15" s="47">
        <f>E15*G15</f>
        <v>0</v>
      </c>
      <c r="I15" s="2"/>
    </row>
    <row r="16" spans="2:19" ht="33" customHeight="1">
      <c r="B16" s="25"/>
      <c r="C16" s="38"/>
      <c r="D16" s="50"/>
      <c r="E16" s="49"/>
      <c r="F16" s="35"/>
      <c r="G16" s="48"/>
      <c r="H16" s="47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zoomScaleNormal="85" zoomScaleSheetLayoutView="75" workbookViewId="0">
      <selection activeCell="E24" sqref="E2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115</v>
      </c>
      <c r="C2" s="32" t="s">
        <v>111</v>
      </c>
      <c r="D2" s="33"/>
      <c r="E2" s="47"/>
      <c r="F2" s="35"/>
      <c r="G2" s="48"/>
      <c r="H2" s="47">
        <f>ROUNDDOWN(SUM(H4:H17),-3)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33"/>
      <c r="E3" s="47"/>
      <c r="F3" s="35"/>
      <c r="G3" s="48"/>
      <c r="H3" s="47"/>
      <c r="I3" s="2"/>
      <c r="N3" s="40"/>
      <c r="R3" s="40"/>
      <c r="S3" s="40"/>
    </row>
    <row r="4" spans="2:19" ht="33" customHeight="1">
      <c r="B4" s="25"/>
      <c r="C4" s="45" t="s">
        <v>116</v>
      </c>
      <c r="D4" s="46"/>
      <c r="E4" s="49">
        <v>40</v>
      </c>
      <c r="F4" s="35" t="s">
        <v>62</v>
      </c>
      <c r="G4" s="48"/>
      <c r="H4" s="47"/>
      <c r="I4" s="2"/>
      <c r="N4" s="42"/>
      <c r="R4" s="40"/>
      <c r="S4" s="40"/>
    </row>
    <row r="5" spans="2:19" ht="33" customHeight="1">
      <c r="B5" s="25"/>
      <c r="C5" s="45" t="s">
        <v>117</v>
      </c>
      <c r="D5" s="46"/>
      <c r="E5" s="49">
        <v>40</v>
      </c>
      <c r="F5" s="35" t="s">
        <v>62</v>
      </c>
      <c r="G5" s="48"/>
      <c r="H5" s="47"/>
      <c r="I5" s="2"/>
      <c r="N5" s="40"/>
      <c r="R5" s="40"/>
      <c r="S5" s="40"/>
    </row>
    <row r="6" spans="2:19" ht="33" customHeight="1">
      <c r="B6" s="25"/>
      <c r="C6" s="45" t="s">
        <v>118</v>
      </c>
      <c r="D6" s="46"/>
      <c r="E6" s="49">
        <v>20</v>
      </c>
      <c r="F6" s="35" t="s">
        <v>62</v>
      </c>
      <c r="G6" s="48"/>
      <c r="H6" s="47"/>
      <c r="I6" s="2"/>
    </row>
    <row r="7" spans="2:19" ht="33" customHeight="1">
      <c r="B7" s="25"/>
      <c r="C7" s="38" t="s">
        <v>119</v>
      </c>
      <c r="D7" s="46" t="s">
        <v>124</v>
      </c>
      <c r="E7" s="49">
        <v>2</v>
      </c>
      <c r="F7" s="35" t="s">
        <v>44</v>
      </c>
      <c r="G7" s="48"/>
      <c r="H7" s="47"/>
      <c r="I7" s="2" t="s">
        <v>179</v>
      </c>
    </row>
    <row r="8" spans="2:19" ht="33" customHeight="1">
      <c r="B8" s="25"/>
      <c r="C8" s="38" t="s">
        <v>120</v>
      </c>
      <c r="D8" s="52" t="s">
        <v>125</v>
      </c>
      <c r="E8" s="49">
        <v>2</v>
      </c>
      <c r="F8" s="35" t="s">
        <v>44</v>
      </c>
      <c r="G8" s="48"/>
      <c r="H8" s="47"/>
      <c r="I8" s="2" t="s">
        <v>179</v>
      </c>
    </row>
    <row r="9" spans="2:19" ht="33" customHeight="1">
      <c r="B9" s="25"/>
      <c r="C9" s="38" t="s">
        <v>121</v>
      </c>
      <c r="D9" s="52" t="s">
        <v>126</v>
      </c>
      <c r="E9" s="49">
        <v>1</v>
      </c>
      <c r="F9" s="35" t="s">
        <v>44</v>
      </c>
      <c r="G9" s="48"/>
      <c r="H9" s="47"/>
      <c r="I9" s="2" t="s">
        <v>179</v>
      </c>
    </row>
    <row r="10" spans="2:19" ht="33" customHeight="1">
      <c r="B10" s="25"/>
      <c r="C10" s="38" t="s">
        <v>122</v>
      </c>
      <c r="D10" s="46" t="s">
        <v>123</v>
      </c>
      <c r="E10" s="49">
        <f>ROUND(15*0.8,0)</f>
        <v>12</v>
      </c>
      <c r="F10" s="35" t="s">
        <v>15</v>
      </c>
      <c r="G10" s="48"/>
      <c r="H10" s="47"/>
      <c r="I10" s="2"/>
    </row>
    <row r="11" spans="2:19" ht="33" customHeight="1">
      <c r="B11" s="25"/>
      <c r="C11" s="38" t="s">
        <v>20</v>
      </c>
      <c r="D11" s="52">
        <v>0.1</v>
      </c>
      <c r="E11" s="49">
        <v>1</v>
      </c>
      <c r="F11" s="35" t="s">
        <v>6</v>
      </c>
      <c r="G11" s="48"/>
      <c r="H11" s="47"/>
      <c r="I11" s="2"/>
    </row>
    <row r="12" spans="2:19" ht="33" customHeight="1">
      <c r="B12" s="54" t="s">
        <v>188</v>
      </c>
      <c r="C12" s="38"/>
      <c r="D12" s="46"/>
      <c r="E12" s="49"/>
      <c r="F12" s="35"/>
      <c r="G12" s="48"/>
      <c r="H12" s="47"/>
      <c r="I12" s="2"/>
    </row>
    <row r="13" spans="2:19" ht="33" customHeight="1">
      <c r="B13" s="25"/>
      <c r="C13" s="45" t="s">
        <v>116</v>
      </c>
      <c r="D13" s="46"/>
      <c r="E13" s="49">
        <v>40</v>
      </c>
      <c r="F13" s="35" t="s">
        <v>62</v>
      </c>
      <c r="G13" s="48"/>
      <c r="H13" s="47"/>
      <c r="I13" s="2"/>
    </row>
    <row r="14" spans="2:19" ht="33" customHeight="1">
      <c r="B14" s="25"/>
      <c r="C14" s="45" t="s">
        <v>117</v>
      </c>
      <c r="D14" s="46"/>
      <c r="E14" s="49">
        <v>40</v>
      </c>
      <c r="F14" s="35" t="s">
        <v>62</v>
      </c>
      <c r="G14" s="48"/>
      <c r="H14" s="47"/>
      <c r="I14" s="2"/>
    </row>
    <row r="15" spans="2:19" ht="33" customHeight="1">
      <c r="B15" s="25"/>
      <c r="C15" s="45" t="s">
        <v>118</v>
      </c>
      <c r="D15" s="46"/>
      <c r="E15" s="49">
        <v>20</v>
      </c>
      <c r="F15" s="35" t="s">
        <v>62</v>
      </c>
      <c r="G15" s="48"/>
      <c r="H15" s="47"/>
      <c r="I15" s="2"/>
    </row>
    <row r="16" spans="2:19" ht="33" customHeight="1">
      <c r="B16" s="25"/>
      <c r="C16" s="38" t="s">
        <v>119</v>
      </c>
      <c r="D16" s="56" t="s">
        <v>124</v>
      </c>
      <c r="E16" s="49">
        <v>2</v>
      </c>
      <c r="F16" s="35" t="s">
        <v>44</v>
      </c>
      <c r="G16" s="48"/>
      <c r="H16" s="47"/>
      <c r="I16" s="2" t="s">
        <v>179</v>
      </c>
    </row>
    <row r="17" spans="2:9" ht="33" customHeight="1">
      <c r="B17" s="25"/>
      <c r="C17" s="38" t="s">
        <v>120</v>
      </c>
      <c r="D17" s="60" t="s">
        <v>125</v>
      </c>
      <c r="E17" s="49">
        <v>2</v>
      </c>
      <c r="F17" s="35" t="s">
        <v>44</v>
      </c>
      <c r="G17" s="48"/>
      <c r="H17" s="47"/>
      <c r="I17" s="2" t="s">
        <v>179</v>
      </c>
    </row>
    <row r="18" spans="2:9" ht="33.75" customHeight="1">
      <c r="B18" s="25"/>
      <c r="C18" s="38" t="s">
        <v>121</v>
      </c>
      <c r="D18" s="60" t="s">
        <v>126</v>
      </c>
      <c r="E18" s="49">
        <v>1</v>
      </c>
      <c r="F18" s="35" t="s">
        <v>44</v>
      </c>
      <c r="G18" s="27"/>
      <c r="H18" s="27"/>
      <c r="I18" s="2" t="s">
        <v>179</v>
      </c>
    </row>
    <row r="19" spans="2:9" ht="33.75" customHeight="1">
      <c r="B19" s="25"/>
      <c r="C19" s="38" t="s">
        <v>122</v>
      </c>
      <c r="D19" s="56" t="s">
        <v>123</v>
      </c>
      <c r="E19" s="49">
        <f>ROUND(15*0.8,0)</f>
        <v>12</v>
      </c>
      <c r="F19" s="35" t="s">
        <v>15</v>
      </c>
      <c r="G19" s="27"/>
      <c r="H19" s="27"/>
      <c r="I19" s="55"/>
    </row>
    <row r="20" spans="2:9" ht="33.75" customHeight="1">
      <c r="B20" s="25"/>
      <c r="C20" s="38" t="s">
        <v>20</v>
      </c>
      <c r="D20" s="60">
        <v>0.1</v>
      </c>
      <c r="E20" s="49">
        <v>1</v>
      </c>
      <c r="F20" s="35" t="s">
        <v>6</v>
      </c>
      <c r="G20" s="27"/>
      <c r="H20" s="27"/>
      <c r="I20" s="55"/>
    </row>
    <row r="21" spans="2:9" ht="33.75" customHeight="1">
      <c r="B21" s="35"/>
      <c r="C21" s="55"/>
      <c r="D21" s="55"/>
      <c r="E21" s="55"/>
      <c r="F21" s="35"/>
      <c r="G21" s="27"/>
      <c r="H21" s="27"/>
      <c r="I21" s="55"/>
    </row>
    <row r="22" spans="2:9" ht="33.75" customHeight="1">
      <c r="B22" s="35"/>
      <c r="C22" s="55"/>
      <c r="D22" s="55"/>
      <c r="E22" s="55"/>
      <c r="F22" s="35"/>
      <c r="G22" s="27"/>
      <c r="H22" s="27"/>
      <c r="I22" s="55"/>
    </row>
    <row r="23" spans="2:9" ht="33.75" customHeight="1">
      <c r="B23" s="35"/>
      <c r="C23" s="55"/>
      <c r="D23" s="55"/>
      <c r="E23" s="55"/>
      <c r="F23" s="35"/>
      <c r="G23" s="27"/>
      <c r="H23" s="27"/>
      <c r="I23" s="55"/>
    </row>
    <row r="24" spans="2:9" ht="33.75" customHeight="1">
      <c r="B24" s="35"/>
      <c r="C24" s="55"/>
      <c r="D24" s="55"/>
      <c r="E24" s="55"/>
      <c r="F24" s="35"/>
      <c r="G24" s="27"/>
      <c r="H24" s="27"/>
      <c r="I24" s="55"/>
    </row>
    <row r="25" spans="2:9" ht="33.75" customHeight="1">
      <c r="B25" s="35"/>
      <c r="C25" s="55"/>
      <c r="D25" s="55"/>
      <c r="E25" s="55"/>
      <c r="F25" s="35"/>
      <c r="G25" s="27"/>
      <c r="H25" s="27"/>
      <c r="I25" s="55"/>
    </row>
    <row r="26" spans="2:9" ht="33.75" customHeight="1">
      <c r="B26" s="35"/>
      <c r="C26" s="55"/>
      <c r="D26" s="55"/>
      <c r="E26" s="55"/>
      <c r="F26" s="35"/>
      <c r="G26" s="27"/>
      <c r="H26" s="27"/>
      <c r="I26" s="55"/>
    </row>
    <row r="27" spans="2:9" ht="33.75" customHeight="1">
      <c r="B27" s="35"/>
      <c r="C27" s="55"/>
      <c r="D27" s="55"/>
      <c r="E27" s="55"/>
      <c r="F27" s="35"/>
      <c r="G27" s="27"/>
      <c r="H27" s="27"/>
      <c r="I27" s="55"/>
    </row>
    <row r="28" spans="2:9" ht="33.75" customHeight="1">
      <c r="B28" s="35"/>
      <c r="C28" s="55"/>
      <c r="D28" s="55"/>
      <c r="E28" s="55"/>
      <c r="F28" s="35"/>
      <c r="G28" s="27"/>
      <c r="H28" s="27"/>
      <c r="I28" s="55"/>
    </row>
    <row r="29" spans="2:9" ht="33.75" customHeight="1">
      <c r="B29" s="35"/>
      <c r="C29" s="55"/>
      <c r="D29" s="55"/>
      <c r="E29" s="55"/>
      <c r="F29" s="35"/>
      <c r="G29" s="27"/>
      <c r="H29" s="27"/>
      <c r="I29" s="55"/>
    </row>
    <row r="30" spans="2:9" ht="33.75" customHeight="1">
      <c r="B30" s="35"/>
      <c r="C30" s="55"/>
      <c r="D30" s="55"/>
      <c r="E30" s="55"/>
      <c r="F30" s="35"/>
      <c r="G30" s="27"/>
      <c r="H30" s="27"/>
      <c r="I30" s="55"/>
    </row>
    <row r="31" spans="2:9" ht="33.75" customHeight="1">
      <c r="B31" s="35"/>
      <c r="C31" s="55"/>
      <c r="D31" s="55"/>
      <c r="E31" s="55"/>
      <c r="F31" s="35"/>
      <c r="G31" s="27"/>
      <c r="H31" s="27"/>
      <c r="I31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zoomScaleNormal="85" zoomScaleSheetLayoutView="75" workbookViewId="0">
      <selection activeCell="B3" sqref="B3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138</v>
      </c>
      <c r="C2" s="53" t="s">
        <v>127</v>
      </c>
      <c r="D2" s="33"/>
      <c r="E2" s="47"/>
      <c r="F2" s="35"/>
      <c r="G2" s="48"/>
      <c r="H2" s="47">
        <f>ROUNDDOWN(SUM(H4:H17),-3)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53"/>
      <c r="D3" s="33"/>
      <c r="E3" s="47"/>
      <c r="F3" s="35"/>
      <c r="G3" s="48"/>
      <c r="H3" s="47"/>
      <c r="I3" s="2"/>
      <c r="N3" s="40"/>
      <c r="R3" s="40"/>
      <c r="S3" s="40"/>
    </row>
    <row r="4" spans="2:19" ht="33" customHeight="1">
      <c r="B4" s="25"/>
      <c r="C4" s="45" t="s">
        <v>117</v>
      </c>
      <c r="D4" s="46"/>
      <c r="E4" s="49">
        <v>120</v>
      </c>
      <c r="F4" s="35" t="s">
        <v>62</v>
      </c>
      <c r="G4" s="48"/>
      <c r="H4" s="47"/>
      <c r="I4" s="2"/>
      <c r="N4" s="42"/>
      <c r="R4" s="40"/>
      <c r="S4" s="40"/>
    </row>
    <row r="5" spans="2:19" ht="33" customHeight="1">
      <c r="B5" s="25"/>
      <c r="C5" s="45" t="s">
        <v>128</v>
      </c>
      <c r="D5" s="56"/>
      <c r="E5" s="49">
        <v>1</v>
      </c>
      <c r="F5" s="35" t="s">
        <v>6</v>
      </c>
      <c r="G5" s="48"/>
      <c r="H5" s="47"/>
      <c r="I5" s="2"/>
      <c r="N5" s="40"/>
      <c r="R5" s="40"/>
      <c r="S5" s="40"/>
    </row>
    <row r="6" spans="2:19" ht="33" customHeight="1">
      <c r="B6" s="25"/>
      <c r="C6" s="45" t="s">
        <v>129</v>
      </c>
      <c r="D6" s="56" t="s">
        <v>132</v>
      </c>
      <c r="E6" s="49">
        <v>2</v>
      </c>
      <c r="F6" s="35" t="s">
        <v>44</v>
      </c>
      <c r="G6" s="48"/>
      <c r="H6" s="47"/>
      <c r="I6" s="2"/>
    </row>
    <row r="7" spans="2:19" ht="33" customHeight="1">
      <c r="B7" s="25"/>
      <c r="C7" s="38" t="s">
        <v>129</v>
      </c>
      <c r="D7" s="56" t="s">
        <v>130</v>
      </c>
      <c r="E7" s="49">
        <v>2</v>
      </c>
      <c r="F7" s="35" t="s">
        <v>44</v>
      </c>
      <c r="G7" s="48"/>
      <c r="H7" s="47"/>
      <c r="I7" s="2"/>
    </row>
    <row r="8" spans="2:19" ht="33" customHeight="1">
      <c r="B8" s="25"/>
      <c r="C8" s="38" t="s">
        <v>129</v>
      </c>
      <c r="D8" s="60" t="s">
        <v>131</v>
      </c>
      <c r="E8" s="49">
        <v>6</v>
      </c>
      <c r="F8" s="35" t="s">
        <v>44</v>
      </c>
      <c r="G8" s="48"/>
      <c r="H8" s="47"/>
      <c r="I8" s="2"/>
    </row>
    <row r="9" spans="2:19" ht="33" customHeight="1">
      <c r="B9" s="25"/>
      <c r="C9" s="38" t="s">
        <v>133</v>
      </c>
      <c r="D9" s="60" t="s">
        <v>135</v>
      </c>
      <c r="E9" s="49">
        <v>4</v>
      </c>
      <c r="F9" s="35" t="s">
        <v>12</v>
      </c>
      <c r="G9" s="48"/>
      <c r="H9" s="47"/>
      <c r="I9" s="2"/>
    </row>
    <row r="10" spans="2:19" ht="33" customHeight="1">
      <c r="B10" s="25"/>
      <c r="C10" s="38" t="s">
        <v>133</v>
      </c>
      <c r="D10" s="56" t="s">
        <v>145</v>
      </c>
      <c r="E10" s="49">
        <v>2</v>
      </c>
      <c r="F10" s="35" t="s">
        <v>12</v>
      </c>
      <c r="G10" s="48"/>
      <c r="H10" s="47"/>
      <c r="I10" s="2"/>
    </row>
    <row r="11" spans="2:19" ht="33" customHeight="1">
      <c r="B11" s="25"/>
      <c r="C11" s="38" t="s">
        <v>134</v>
      </c>
      <c r="D11" s="56" t="s">
        <v>136</v>
      </c>
      <c r="E11" s="49">
        <v>2</v>
      </c>
      <c r="F11" s="35" t="s">
        <v>12</v>
      </c>
      <c r="G11" s="48"/>
      <c r="H11" s="47"/>
      <c r="I11" s="2" t="s">
        <v>179</v>
      </c>
    </row>
    <row r="12" spans="2:19" ht="33" customHeight="1">
      <c r="B12" s="25"/>
      <c r="C12" s="38" t="s">
        <v>137</v>
      </c>
      <c r="D12" s="56" t="s">
        <v>123</v>
      </c>
      <c r="E12" s="49">
        <f>ROUND(12*0.8,0)</f>
        <v>10</v>
      </c>
      <c r="F12" s="35" t="s">
        <v>15</v>
      </c>
      <c r="G12" s="48"/>
      <c r="H12" s="47"/>
      <c r="I12" s="2"/>
    </row>
    <row r="13" spans="2:19" ht="33" customHeight="1">
      <c r="B13" s="25"/>
      <c r="C13" s="38" t="s">
        <v>20</v>
      </c>
      <c r="D13" s="60">
        <v>0.1</v>
      </c>
      <c r="E13" s="49">
        <v>1</v>
      </c>
      <c r="F13" s="35" t="s">
        <v>6</v>
      </c>
      <c r="G13" s="48"/>
      <c r="H13" s="47"/>
      <c r="I13" s="2"/>
    </row>
    <row r="14" spans="2:19" ht="33" customHeight="1">
      <c r="B14" s="54" t="s">
        <v>188</v>
      </c>
      <c r="C14" s="38"/>
      <c r="D14" s="56"/>
      <c r="E14" s="49"/>
      <c r="F14" s="35"/>
      <c r="G14" s="48"/>
      <c r="H14" s="47"/>
      <c r="I14" s="2"/>
    </row>
    <row r="15" spans="2:19" ht="33" customHeight="1">
      <c r="B15" s="25"/>
      <c r="C15" s="45" t="s">
        <v>117</v>
      </c>
      <c r="D15" s="56"/>
      <c r="E15" s="49">
        <v>120</v>
      </c>
      <c r="F15" s="35" t="s">
        <v>62</v>
      </c>
      <c r="G15" s="48"/>
      <c r="H15" s="47">
        <f>E15*G15</f>
        <v>0</v>
      </c>
      <c r="I15" s="2"/>
    </row>
    <row r="16" spans="2:19" ht="33" customHeight="1">
      <c r="B16" s="25"/>
      <c r="C16" s="45" t="s">
        <v>128</v>
      </c>
      <c r="D16" s="56"/>
      <c r="E16" s="49">
        <v>1</v>
      </c>
      <c r="F16" s="35" t="s">
        <v>6</v>
      </c>
      <c r="G16" s="48"/>
      <c r="H16" s="47">
        <f>E16*G16</f>
        <v>0</v>
      </c>
      <c r="I16" s="2"/>
    </row>
    <row r="17" spans="2:9" ht="33" customHeight="1">
      <c r="B17" s="25"/>
      <c r="C17" s="45" t="s">
        <v>129</v>
      </c>
      <c r="D17" s="56" t="s">
        <v>132</v>
      </c>
      <c r="E17" s="49">
        <v>4</v>
      </c>
      <c r="F17" s="35" t="s">
        <v>44</v>
      </c>
      <c r="G17" s="48"/>
      <c r="H17" s="47"/>
      <c r="I17" s="2"/>
    </row>
    <row r="18" spans="2:9" ht="33.75" customHeight="1">
      <c r="B18" s="25"/>
      <c r="C18" s="38" t="s">
        <v>129</v>
      </c>
      <c r="D18" s="56" t="s">
        <v>130</v>
      </c>
      <c r="E18" s="49">
        <v>4</v>
      </c>
      <c r="F18" s="35" t="s">
        <v>44</v>
      </c>
      <c r="G18" s="27"/>
      <c r="H18" s="27"/>
      <c r="I18" s="55"/>
    </row>
    <row r="19" spans="2:9" ht="33.75" customHeight="1">
      <c r="B19" s="25"/>
      <c r="C19" s="38" t="s">
        <v>129</v>
      </c>
      <c r="D19" s="60" t="s">
        <v>131</v>
      </c>
      <c r="E19" s="49">
        <v>9</v>
      </c>
      <c r="F19" s="35" t="s">
        <v>44</v>
      </c>
      <c r="G19" s="27"/>
      <c r="H19" s="27"/>
      <c r="I19" s="55"/>
    </row>
    <row r="20" spans="2:9" ht="33.75" customHeight="1">
      <c r="B20" s="25"/>
      <c r="C20" s="38" t="s">
        <v>133</v>
      </c>
      <c r="D20" s="60" t="s">
        <v>135</v>
      </c>
      <c r="E20" s="49">
        <v>10</v>
      </c>
      <c r="F20" s="35" t="s">
        <v>12</v>
      </c>
      <c r="G20" s="27"/>
      <c r="H20" s="27"/>
      <c r="I20" s="55"/>
    </row>
    <row r="21" spans="2:9" ht="33.75" customHeight="1">
      <c r="B21" s="25"/>
      <c r="C21" s="38" t="s">
        <v>133</v>
      </c>
      <c r="D21" s="56" t="s">
        <v>145</v>
      </c>
      <c r="E21" s="49">
        <v>2</v>
      </c>
      <c r="F21" s="35" t="s">
        <v>12</v>
      </c>
      <c r="G21" s="27"/>
      <c r="H21" s="27"/>
      <c r="I21" s="55"/>
    </row>
    <row r="22" spans="2:9" ht="33.75" customHeight="1">
      <c r="B22" s="25"/>
      <c r="C22" s="38" t="s">
        <v>134</v>
      </c>
      <c r="D22" s="56" t="s">
        <v>136</v>
      </c>
      <c r="E22" s="49">
        <v>4</v>
      </c>
      <c r="F22" s="35" t="s">
        <v>12</v>
      </c>
      <c r="G22" s="27"/>
      <c r="H22" s="27"/>
      <c r="I22" s="2" t="s">
        <v>179</v>
      </c>
    </row>
    <row r="23" spans="2:9" ht="33.75" customHeight="1">
      <c r="B23" s="25"/>
      <c r="C23" s="38" t="s">
        <v>137</v>
      </c>
      <c r="D23" s="56" t="s">
        <v>123</v>
      </c>
      <c r="E23" s="49">
        <f>ROUND(20*0.8,0)</f>
        <v>16</v>
      </c>
      <c r="F23" s="35" t="s">
        <v>15</v>
      </c>
      <c r="G23" s="27"/>
      <c r="H23" s="27"/>
      <c r="I23" s="55"/>
    </row>
    <row r="24" spans="2:9" ht="33.75" customHeight="1">
      <c r="B24" s="25"/>
      <c r="C24" s="38" t="s">
        <v>20</v>
      </c>
      <c r="D24" s="60">
        <v>0.1</v>
      </c>
      <c r="E24" s="49">
        <v>1</v>
      </c>
      <c r="F24" s="35" t="s">
        <v>6</v>
      </c>
      <c r="G24" s="27"/>
      <c r="H24" s="27"/>
      <c r="I24" s="55"/>
    </row>
    <row r="25" spans="2:9" ht="33.75" customHeight="1">
      <c r="B25" s="35"/>
      <c r="C25" s="55"/>
      <c r="D25" s="55"/>
      <c r="E25" s="55"/>
      <c r="F25" s="35"/>
      <c r="G25" s="27"/>
      <c r="H25" s="27"/>
      <c r="I25" s="55"/>
    </row>
    <row r="26" spans="2:9" ht="33.75" customHeight="1">
      <c r="B26" s="35"/>
      <c r="C26" s="55"/>
      <c r="D26" s="55"/>
      <c r="E26" s="55"/>
      <c r="F26" s="35"/>
      <c r="G26" s="27"/>
      <c r="H26" s="27"/>
      <c r="I26" s="55"/>
    </row>
    <row r="27" spans="2:9" ht="33.75" customHeight="1">
      <c r="B27" s="35"/>
      <c r="C27" s="55"/>
      <c r="D27" s="55"/>
      <c r="E27" s="55"/>
      <c r="F27" s="35"/>
      <c r="G27" s="27"/>
      <c r="H27" s="27"/>
      <c r="I27" s="55"/>
    </row>
    <row r="28" spans="2:9" ht="33.75" customHeight="1">
      <c r="B28" s="35"/>
      <c r="C28" s="55"/>
      <c r="D28" s="55"/>
      <c r="E28" s="55"/>
      <c r="F28" s="35"/>
      <c r="G28" s="27"/>
      <c r="H28" s="27"/>
      <c r="I28" s="55"/>
    </row>
    <row r="29" spans="2:9" ht="33.75" customHeight="1">
      <c r="B29" s="35"/>
      <c r="C29" s="55"/>
      <c r="D29" s="55"/>
      <c r="E29" s="55"/>
      <c r="F29" s="35"/>
      <c r="G29" s="27"/>
      <c r="H29" s="27"/>
      <c r="I29" s="55"/>
    </row>
    <row r="30" spans="2:9" ht="33.75" customHeight="1">
      <c r="B30" s="35"/>
      <c r="C30" s="55"/>
      <c r="D30" s="55"/>
      <c r="E30" s="55"/>
      <c r="F30" s="35"/>
      <c r="G30" s="27"/>
      <c r="H30" s="27"/>
      <c r="I30" s="55"/>
    </row>
    <row r="31" spans="2:9" ht="33.75" customHeight="1">
      <c r="B31" s="35"/>
      <c r="C31" s="55"/>
      <c r="D31" s="55"/>
      <c r="E31" s="55"/>
      <c r="F31" s="35"/>
      <c r="G31" s="27"/>
      <c r="H31" s="27"/>
      <c r="I31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D4" sqref="D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141</v>
      </c>
      <c r="C2" s="32" t="s">
        <v>113</v>
      </c>
      <c r="D2" s="33"/>
      <c r="E2" s="47"/>
      <c r="F2" s="35"/>
      <c r="G2" s="48"/>
      <c r="H2" s="47">
        <f>ROUNDDOWN(SUM(H4:H16),-3)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33"/>
      <c r="E3" s="47"/>
      <c r="F3" s="35"/>
      <c r="G3" s="48"/>
      <c r="H3" s="47"/>
      <c r="I3" s="2"/>
      <c r="N3" s="40"/>
      <c r="R3" s="40"/>
      <c r="S3" s="40"/>
    </row>
    <row r="4" spans="2:19" ht="33" customHeight="1">
      <c r="B4" s="25"/>
      <c r="C4" s="45" t="s">
        <v>117</v>
      </c>
      <c r="D4" s="46"/>
      <c r="E4" s="49">
        <v>120</v>
      </c>
      <c r="F4" s="35" t="s">
        <v>62</v>
      </c>
      <c r="G4" s="48"/>
      <c r="H4" s="47"/>
      <c r="I4" s="2"/>
      <c r="N4" s="42"/>
      <c r="R4" s="40"/>
      <c r="S4" s="40"/>
    </row>
    <row r="5" spans="2:19" ht="33" customHeight="1">
      <c r="B5" s="25"/>
      <c r="C5" s="45" t="s">
        <v>128</v>
      </c>
      <c r="D5" s="46"/>
      <c r="E5" s="49">
        <v>1</v>
      </c>
      <c r="F5" s="35" t="s">
        <v>6</v>
      </c>
      <c r="G5" s="48"/>
      <c r="H5" s="47"/>
      <c r="I5" s="2"/>
      <c r="N5" s="40"/>
      <c r="R5" s="40"/>
      <c r="S5" s="40"/>
    </row>
    <row r="6" spans="2:19" ht="33" customHeight="1">
      <c r="B6" s="25"/>
      <c r="C6" s="45" t="s">
        <v>139</v>
      </c>
      <c r="D6" s="46" t="s">
        <v>140</v>
      </c>
      <c r="E6" s="49">
        <v>8</v>
      </c>
      <c r="F6" s="35" t="s">
        <v>44</v>
      </c>
      <c r="G6" s="48"/>
      <c r="H6" s="47"/>
      <c r="I6" s="2"/>
    </row>
    <row r="7" spans="2:19" ht="33" customHeight="1">
      <c r="B7" s="25"/>
      <c r="C7" s="38" t="s">
        <v>137</v>
      </c>
      <c r="D7" s="46" t="s">
        <v>123</v>
      </c>
      <c r="E7" s="49">
        <f>ROUND(4*0.8,0)</f>
        <v>3</v>
      </c>
      <c r="F7" s="35" t="s">
        <v>15</v>
      </c>
      <c r="G7" s="48"/>
      <c r="H7" s="47"/>
      <c r="I7" s="2"/>
    </row>
    <row r="8" spans="2:19" ht="33" customHeight="1">
      <c r="B8" s="25"/>
      <c r="C8" s="38" t="s">
        <v>20</v>
      </c>
      <c r="D8" s="52">
        <v>0.1</v>
      </c>
      <c r="E8" s="49">
        <v>1</v>
      </c>
      <c r="F8" s="35" t="s">
        <v>6</v>
      </c>
      <c r="G8" s="48"/>
      <c r="H8" s="47"/>
      <c r="I8" s="2"/>
    </row>
    <row r="9" spans="2:19" ht="33" customHeight="1">
      <c r="B9" s="54" t="s">
        <v>188</v>
      </c>
      <c r="C9" s="38"/>
      <c r="D9" s="52"/>
      <c r="E9" s="49"/>
      <c r="F9" s="35"/>
      <c r="G9" s="48"/>
      <c r="H9" s="47"/>
      <c r="I9" s="2"/>
    </row>
    <row r="10" spans="2:19" ht="33" customHeight="1">
      <c r="B10" s="25"/>
      <c r="C10" s="45" t="s">
        <v>117</v>
      </c>
      <c r="D10" s="46"/>
      <c r="E10" s="49">
        <v>120</v>
      </c>
      <c r="F10" s="35" t="s">
        <v>62</v>
      </c>
      <c r="G10" s="48"/>
      <c r="H10" s="47"/>
      <c r="I10" s="2"/>
    </row>
    <row r="11" spans="2:19" ht="33" customHeight="1">
      <c r="B11" s="25"/>
      <c r="C11" s="45" t="s">
        <v>128</v>
      </c>
      <c r="D11" s="46"/>
      <c r="E11" s="49">
        <v>1</v>
      </c>
      <c r="F11" s="35" t="s">
        <v>6</v>
      </c>
      <c r="G11" s="48"/>
      <c r="H11" s="47"/>
      <c r="I11" s="2"/>
    </row>
    <row r="12" spans="2:19" ht="33" customHeight="1">
      <c r="B12" s="25"/>
      <c r="C12" s="45" t="s">
        <v>139</v>
      </c>
      <c r="D12" s="46" t="s">
        <v>140</v>
      </c>
      <c r="E12" s="49">
        <v>13</v>
      </c>
      <c r="F12" s="35" t="s">
        <v>44</v>
      </c>
      <c r="G12" s="48"/>
      <c r="H12" s="47"/>
      <c r="I12" s="2"/>
    </row>
    <row r="13" spans="2:19" ht="33" customHeight="1">
      <c r="B13" s="25"/>
      <c r="C13" s="38" t="s">
        <v>137</v>
      </c>
      <c r="D13" s="46" t="s">
        <v>123</v>
      </c>
      <c r="E13" s="49">
        <f>ROUND(6*0.8,0)</f>
        <v>5</v>
      </c>
      <c r="F13" s="35" t="s">
        <v>15</v>
      </c>
      <c r="G13" s="48"/>
      <c r="H13" s="47"/>
      <c r="I13" s="2"/>
    </row>
    <row r="14" spans="2:19" ht="33" customHeight="1">
      <c r="B14" s="25"/>
      <c r="C14" s="38" t="s">
        <v>20</v>
      </c>
      <c r="D14" s="52">
        <v>0.1</v>
      </c>
      <c r="E14" s="49">
        <v>1</v>
      </c>
      <c r="F14" s="35" t="s">
        <v>6</v>
      </c>
      <c r="G14" s="48"/>
      <c r="H14" s="47">
        <f>E14*G14</f>
        <v>0</v>
      </c>
      <c r="I14" s="2"/>
    </row>
    <row r="15" spans="2:19" ht="33" customHeight="1">
      <c r="B15" s="25"/>
      <c r="C15" s="38"/>
      <c r="D15" s="46"/>
      <c r="E15" s="49"/>
      <c r="F15" s="35"/>
      <c r="G15" s="48"/>
      <c r="H15" s="47">
        <f>E15*G15</f>
        <v>0</v>
      </c>
      <c r="I15" s="2"/>
    </row>
    <row r="16" spans="2:19" ht="33" customHeight="1">
      <c r="B16" s="26"/>
      <c r="C16" s="38"/>
      <c r="D16" s="46"/>
      <c r="E16" s="49"/>
      <c r="F16" s="35"/>
      <c r="G16" s="48"/>
      <c r="H16" s="47">
        <f>E16*G16</f>
        <v>0</v>
      </c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view="pageBreakPreview" zoomScaleNormal="85" workbookViewId="0">
      <selection activeCell="D3" sqref="D3:H3"/>
    </sheetView>
  </sheetViews>
  <sheetFormatPr defaultRowHeight="14.25"/>
  <cols>
    <col min="1" max="1" width="4.25" style="65" customWidth="1"/>
    <col min="2" max="2" width="9.125" style="65" customWidth="1"/>
    <col min="3" max="3" width="11.375" style="65" customWidth="1"/>
    <col min="4" max="4" width="16.625" style="65" customWidth="1"/>
    <col min="5" max="5" width="25.625" style="65" customWidth="1"/>
    <col min="6" max="6" width="13.625" style="65" customWidth="1"/>
    <col min="7" max="7" width="28.125" style="65" customWidth="1"/>
    <col min="8" max="8" width="22.625" style="65" customWidth="1"/>
    <col min="9" max="16384" width="9" style="65"/>
  </cols>
  <sheetData>
    <row r="2" spans="1:19" ht="18" customHeight="1">
      <c r="B2" s="65" t="s">
        <v>262</v>
      </c>
      <c r="H2" s="66"/>
    </row>
    <row r="3" spans="1:19" ht="54" customHeight="1">
      <c r="B3" s="144" t="s">
        <v>263</v>
      </c>
      <c r="C3" s="145"/>
      <c r="D3" s="146" t="str">
        <f>表紙!E6</f>
        <v>愛媛県立しげのぶ特別支援学校第１教棟及び第２教棟トイレ修繕</v>
      </c>
      <c r="E3" s="146"/>
      <c r="F3" s="146"/>
      <c r="G3" s="146"/>
      <c r="H3" s="147"/>
    </row>
    <row r="4" spans="1:19" ht="18" customHeight="1">
      <c r="B4" s="67" t="s">
        <v>264</v>
      </c>
      <c r="C4" s="148" t="s">
        <v>265</v>
      </c>
      <c r="D4" s="149"/>
      <c r="E4" s="67" t="s">
        <v>266</v>
      </c>
      <c r="F4" s="68" t="s">
        <v>267</v>
      </c>
      <c r="G4" s="69" t="s">
        <v>268</v>
      </c>
      <c r="H4" s="70" t="s">
        <v>269</v>
      </c>
    </row>
    <row r="5" spans="1:19" ht="36" customHeight="1">
      <c r="B5" s="71" t="s">
        <v>270</v>
      </c>
      <c r="C5" s="141" t="s">
        <v>271</v>
      </c>
      <c r="D5" s="143"/>
      <c r="E5" s="72"/>
      <c r="F5" s="73" t="s">
        <v>272</v>
      </c>
      <c r="G5" s="74"/>
      <c r="H5" s="75"/>
    </row>
    <row r="6" spans="1:19" ht="36" customHeight="1">
      <c r="B6" s="71" t="s">
        <v>273</v>
      </c>
      <c r="C6" s="139" t="s">
        <v>274</v>
      </c>
      <c r="D6" s="143"/>
      <c r="E6" s="72"/>
      <c r="F6" s="73" t="s">
        <v>272</v>
      </c>
      <c r="G6" s="74"/>
      <c r="H6" s="76"/>
    </row>
    <row r="7" spans="1:19" ht="36" customHeight="1">
      <c r="B7" s="71" t="s">
        <v>275</v>
      </c>
      <c r="C7" s="141" t="s">
        <v>276</v>
      </c>
      <c r="D7" s="142"/>
      <c r="E7" s="72"/>
      <c r="F7" s="73" t="s">
        <v>272</v>
      </c>
      <c r="G7" s="74"/>
      <c r="H7" s="77"/>
    </row>
    <row r="8" spans="1:19" ht="36" customHeight="1">
      <c r="B8" s="71" t="s">
        <v>277</v>
      </c>
      <c r="C8" s="139" t="s">
        <v>278</v>
      </c>
      <c r="D8" s="140"/>
      <c r="E8" s="72"/>
      <c r="F8" s="73" t="s">
        <v>272</v>
      </c>
      <c r="G8" s="74"/>
      <c r="H8" s="77"/>
    </row>
    <row r="9" spans="1:19" ht="36" customHeight="1">
      <c r="B9" s="78"/>
      <c r="C9" s="141" t="s">
        <v>279</v>
      </c>
      <c r="D9" s="142"/>
      <c r="E9" s="72"/>
      <c r="F9" s="73"/>
      <c r="G9" s="79"/>
      <c r="H9" s="76"/>
    </row>
    <row r="10" spans="1:19" ht="37.5" customHeight="1">
      <c r="B10" s="80"/>
      <c r="C10" s="139" t="s">
        <v>280</v>
      </c>
      <c r="D10" s="140"/>
      <c r="E10" s="72"/>
      <c r="F10" s="73"/>
      <c r="G10" s="79"/>
      <c r="H10" s="76"/>
    </row>
    <row r="11" spans="1:19" ht="39" customHeight="1">
      <c r="B11" s="78"/>
      <c r="C11" s="141" t="s">
        <v>0</v>
      </c>
      <c r="D11" s="143"/>
      <c r="E11" s="72"/>
      <c r="F11" s="73"/>
      <c r="G11" s="79"/>
      <c r="H11" s="76"/>
    </row>
    <row r="12" spans="1:19" ht="36" customHeight="1">
      <c r="B12" s="78"/>
      <c r="C12" s="141"/>
      <c r="D12" s="143"/>
      <c r="E12" s="72"/>
      <c r="F12" s="73"/>
      <c r="G12" s="79"/>
      <c r="H12" s="76"/>
    </row>
    <row r="13" spans="1:19" ht="36" customHeight="1">
      <c r="B13" s="78"/>
      <c r="C13" s="81"/>
      <c r="D13" s="82"/>
      <c r="E13" s="72"/>
      <c r="F13" s="73"/>
      <c r="G13" s="79"/>
      <c r="H13" s="76"/>
    </row>
    <row r="14" spans="1:19" ht="36" customHeight="1">
      <c r="B14" s="78"/>
      <c r="C14" s="78"/>
      <c r="D14" s="76"/>
      <c r="E14" s="78"/>
      <c r="F14" s="80"/>
      <c r="G14" s="76"/>
      <c r="H14" s="76"/>
    </row>
    <row r="15" spans="1:19" ht="36" customHeight="1">
      <c r="B15" s="78"/>
      <c r="C15" s="78"/>
      <c r="D15" s="76"/>
      <c r="E15" s="78"/>
      <c r="F15" s="80"/>
      <c r="G15" s="76"/>
      <c r="H15" s="76"/>
    </row>
    <row r="16" spans="1:19" ht="30" customHeight="1">
      <c r="A16" s="83"/>
      <c r="B16" s="83" t="s">
        <v>281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8.9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8.9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8.9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ht="18.9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ht="18.9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18.9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ht="18.95" customHeight="1"/>
  </sheetData>
  <mergeCells count="11">
    <mergeCell ref="C7:D7"/>
    <mergeCell ref="B3:C3"/>
    <mergeCell ref="D3:H3"/>
    <mergeCell ref="C4:D4"/>
    <mergeCell ref="C5:D5"/>
    <mergeCell ref="C6:D6"/>
    <mergeCell ref="C8:D8"/>
    <mergeCell ref="C9:D9"/>
    <mergeCell ref="C10:D10"/>
    <mergeCell ref="C11:D11"/>
    <mergeCell ref="C12:D12"/>
  </mergeCells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Zeros="0" view="pageBreakPreview" zoomScaleNormal="85" zoomScaleSheetLayoutView="75" workbookViewId="0">
      <selection activeCell="D14" sqref="D14"/>
    </sheetView>
  </sheetViews>
  <sheetFormatPr defaultRowHeight="33.75" customHeight="1"/>
  <cols>
    <col min="1" max="1" width="3" style="102" customWidth="1"/>
    <col min="2" max="2" width="7.625" style="102" customWidth="1"/>
    <col min="3" max="3" width="22.125" style="87" customWidth="1"/>
    <col min="4" max="4" width="34.5" style="87" customWidth="1"/>
    <col min="5" max="5" width="11.25" style="87" customWidth="1"/>
    <col min="6" max="6" width="5" style="102" customWidth="1"/>
    <col min="7" max="7" width="16" style="112" customWidth="1"/>
    <col min="8" max="8" width="18.625" style="112" customWidth="1"/>
    <col min="9" max="9" width="21.25" style="87" customWidth="1"/>
    <col min="10" max="10" width="9" style="87"/>
    <col min="11" max="11" width="4.5" style="87" bestFit="1" customWidth="1"/>
    <col min="12" max="12" width="10.375" style="87" customWidth="1"/>
    <col min="13" max="13" width="10.5" style="87" bestFit="1" customWidth="1"/>
    <col min="14" max="14" width="9.5" style="87" bestFit="1" customWidth="1"/>
    <col min="15" max="15" width="11.625" style="87" bestFit="1" customWidth="1"/>
    <col min="16" max="16384" width="9" style="87"/>
  </cols>
  <sheetData>
    <row r="1" spans="2:15" ht="33.75" customHeight="1">
      <c r="B1" s="84" t="s">
        <v>1</v>
      </c>
      <c r="C1" s="84" t="s">
        <v>8</v>
      </c>
      <c r="D1" s="85" t="s">
        <v>282</v>
      </c>
      <c r="E1" s="84" t="s">
        <v>267</v>
      </c>
      <c r="F1" s="84" t="s">
        <v>2</v>
      </c>
      <c r="G1" s="86" t="s">
        <v>3</v>
      </c>
      <c r="H1" s="86" t="s">
        <v>4</v>
      </c>
      <c r="I1" s="84" t="s">
        <v>5</v>
      </c>
    </row>
    <row r="2" spans="2:15" ht="33.75" customHeight="1">
      <c r="B2" s="88" t="s">
        <v>270</v>
      </c>
      <c r="C2" s="1" t="s">
        <v>271</v>
      </c>
      <c r="D2" s="89"/>
      <c r="E2" s="90"/>
      <c r="F2" s="91"/>
      <c r="G2" s="90"/>
      <c r="H2" s="90"/>
      <c r="I2" s="92"/>
    </row>
    <row r="3" spans="2:15" ht="33.75" customHeight="1">
      <c r="B3" s="88"/>
      <c r="C3" s="1"/>
      <c r="D3" s="89"/>
      <c r="E3" s="90"/>
      <c r="F3" s="91"/>
      <c r="G3" s="90"/>
      <c r="H3" s="90"/>
      <c r="I3" s="92"/>
    </row>
    <row r="4" spans="2:15" ht="33.75" customHeight="1">
      <c r="B4" s="88"/>
      <c r="C4" s="1" t="s">
        <v>283</v>
      </c>
      <c r="D4" s="89"/>
      <c r="E4" s="90">
        <v>1</v>
      </c>
      <c r="F4" s="91" t="s">
        <v>6</v>
      </c>
      <c r="G4" s="90"/>
      <c r="H4" s="90"/>
      <c r="I4" s="93"/>
      <c r="L4" s="94"/>
      <c r="M4" s="95"/>
      <c r="N4" s="95"/>
      <c r="O4" s="94"/>
    </row>
    <row r="5" spans="2:15" ht="33.75" customHeight="1">
      <c r="B5" s="88"/>
      <c r="C5" s="96"/>
      <c r="D5" s="113"/>
      <c r="E5" s="97"/>
      <c r="F5" s="98"/>
      <c r="G5" s="97"/>
      <c r="H5" s="90"/>
      <c r="I5" s="93"/>
      <c r="L5" s="94"/>
      <c r="M5" s="99"/>
      <c r="O5" s="94"/>
    </row>
    <row r="6" spans="2:15" ht="33.75" customHeight="1">
      <c r="B6" s="88"/>
      <c r="C6" s="1"/>
      <c r="D6" s="113"/>
      <c r="E6" s="90"/>
      <c r="F6" s="91"/>
      <c r="G6" s="100"/>
      <c r="H6" s="101"/>
      <c r="I6" s="100"/>
      <c r="L6" s="94"/>
      <c r="O6" s="94"/>
    </row>
    <row r="7" spans="2:15" ht="33.75" customHeight="1">
      <c r="B7" s="88"/>
      <c r="C7" s="114"/>
      <c r="D7" s="114"/>
      <c r="E7" s="90"/>
      <c r="F7" s="91"/>
      <c r="G7" s="93"/>
      <c r="H7" s="90"/>
      <c r="I7" s="93"/>
      <c r="K7" s="102"/>
      <c r="L7" s="94"/>
      <c r="O7" s="94"/>
    </row>
    <row r="8" spans="2:15" ht="33.75" customHeight="1">
      <c r="B8" s="88"/>
      <c r="C8" s="114"/>
      <c r="D8" s="114"/>
      <c r="E8" s="90"/>
      <c r="F8" s="91"/>
      <c r="G8" s="93"/>
      <c r="H8" s="90"/>
      <c r="I8" s="93"/>
    </row>
    <row r="9" spans="2:15" ht="33.75" customHeight="1">
      <c r="B9" s="88"/>
      <c r="C9" s="115"/>
      <c r="D9" s="115"/>
      <c r="E9" s="90"/>
      <c r="F9" s="91"/>
      <c r="G9" s="103"/>
      <c r="H9" s="90"/>
      <c r="I9" s="103"/>
      <c r="L9" s="94"/>
    </row>
    <row r="10" spans="2:15" ht="33.75" customHeight="1">
      <c r="B10" s="88"/>
      <c r="C10" s="115"/>
      <c r="D10" s="115"/>
      <c r="E10" s="90"/>
      <c r="F10" s="91"/>
      <c r="G10" s="103"/>
      <c r="H10" s="90"/>
      <c r="I10" s="103"/>
      <c r="L10" s="94"/>
    </row>
    <row r="11" spans="2:15" ht="33.75" customHeight="1">
      <c r="B11" s="88"/>
      <c r="C11" s="1"/>
      <c r="D11" s="89"/>
      <c r="E11" s="90"/>
      <c r="F11" s="91"/>
      <c r="G11" s="90"/>
      <c r="H11" s="90"/>
      <c r="I11" s="90"/>
      <c r="L11" s="94"/>
    </row>
    <row r="12" spans="2:15" ht="33.75" customHeight="1">
      <c r="B12" s="88"/>
      <c r="C12" s="1"/>
      <c r="D12" s="89"/>
      <c r="E12" s="90"/>
      <c r="F12" s="91"/>
      <c r="G12" s="90"/>
      <c r="H12" s="90"/>
      <c r="I12" s="103"/>
      <c r="L12" s="94"/>
    </row>
    <row r="13" spans="2:15" ht="33.75" customHeight="1">
      <c r="B13" s="88"/>
      <c r="C13" s="1"/>
      <c r="D13" s="89"/>
      <c r="E13" s="90"/>
      <c r="F13" s="91"/>
      <c r="G13" s="90"/>
      <c r="H13" s="90"/>
      <c r="I13" s="103"/>
      <c r="L13" s="94"/>
    </row>
    <row r="14" spans="2:15" ht="33.75" customHeight="1">
      <c r="B14" s="88"/>
      <c r="C14" s="1" t="s">
        <v>7</v>
      </c>
      <c r="D14" s="89"/>
      <c r="E14" s="90"/>
      <c r="F14" s="91"/>
      <c r="G14" s="90"/>
      <c r="H14" s="90"/>
      <c r="I14" s="92"/>
      <c r="L14" s="94"/>
    </row>
    <row r="15" spans="2:15" ht="33.75" customHeight="1">
      <c r="B15" s="88"/>
      <c r="C15" s="1"/>
      <c r="D15" s="89"/>
      <c r="E15" s="90"/>
      <c r="F15" s="91"/>
      <c r="G15" s="90"/>
      <c r="H15" s="90"/>
      <c r="I15" s="92"/>
    </row>
    <row r="16" spans="2:15" ht="30" customHeight="1">
      <c r="B16" s="88" t="s">
        <v>273</v>
      </c>
      <c r="C16" s="1" t="s">
        <v>274</v>
      </c>
      <c r="D16" s="89"/>
      <c r="E16" s="90"/>
      <c r="F16" s="91"/>
      <c r="G16" s="104"/>
      <c r="H16" s="90"/>
      <c r="I16" s="103"/>
    </row>
    <row r="17" spans="2:12" ht="30" customHeight="1">
      <c r="B17" s="88"/>
      <c r="C17" s="38"/>
      <c r="D17" s="44"/>
      <c r="E17" s="34"/>
      <c r="F17" s="35"/>
      <c r="G17" s="27"/>
      <c r="H17" s="34"/>
      <c r="I17" s="2"/>
      <c r="L17" s="94"/>
    </row>
    <row r="18" spans="2:12" ht="30" customHeight="1">
      <c r="B18" s="88" t="s">
        <v>24</v>
      </c>
      <c r="C18" s="38" t="s">
        <v>294</v>
      </c>
      <c r="D18" s="44"/>
      <c r="E18" s="34">
        <v>1</v>
      </c>
      <c r="F18" s="35" t="s">
        <v>6</v>
      </c>
      <c r="G18" s="27"/>
      <c r="H18" s="34"/>
      <c r="I18" s="2"/>
      <c r="L18" s="94"/>
    </row>
    <row r="19" spans="2:12" ht="30" customHeight="1">
      <c r="B19" s="88" t="s">
        <v>284</v>
      </c>
      <c r="C19" s="38" t="s">
        <v>295</v>
      </c>
      <c r="D19" s="44"/>
      <c r="E19" s="34">
        <v>1</v>
      </c>
      <c r="F19" s="35" t="s">
        <v>6</v>
      </c>
      <c r="G19" s="27"/>
      <c r="H19" s="34"/>
      <c r="I19" s="2"/>
      <c r="L19" s="94"/>
    </row>
    <row r="20" spans="2:12" ht="30" customHeight="1">
      <c r="B20" s="88" t="s">
        <v>285</v>
      </c>
      <c r="C20" s="38" t="s">
        <v>296</v>
      </c>
      <c r="D20" s="44"/>
      <c r="E20" s="34">
        <v>1</v>
      </c>
      <c r="F20" s="35" t="s">
        <v>6</v>
      </c>
      <c r="G20" s="27"/>
      <c r="H20" s="34"/>
      <c r="I20" s="2"/>
      <c r="L20" s="94"/>
    </row>
    <row r="21" spans="2:12" ht="30" customHeight="1">
      <c r="B21" s="88" t="s">
        <v>286</v>
      </c>
      <c r="C21" s="38" t="s">
        <v>297</v>
      </c>
      <c r="D21" s="44"/>
      <c r="E21" s="34">
        <v>1</v>
      </c>
      <c r="F21" s="35" t="s">
        <v>6</v>
      </c>
      <c r="G21" s="27"/>
      <c r="H21" s="34"/>
      <c r="I21" s="2"/>
      <c r="L21" s="94"/>
    </row>
    <row r="22" spans="2:12" ht="30" customHeight="1">
      <c r="B22" s="88" t="s">
        <v>287</v>
      </c>
      <c r="C22" s="38" t="s">
        <v>298</v>
      </c>
      <c r="D22" s="44"/>
      <c r="E22" s="34">
        <v>1</v>
      </c>
      <c r="F22" s="35" t="s">
        <v>6</v>
      </c>
      <c r="G22" s="27"/>
      <c r="H22" s="34"/>
      <c r="I22" s="2"/>
      <c r="L22" s="94"/>
    </row>
    <row r="23" spans="2:12" ht="30" customHeight="1">
      <c r="B23" s="88" t="s">
        <v>288</v>
      </c>
      <c r="C23" s="39" t="s">
        <v>299</v>
      </c>
      <c r="D23" s="36"/>
      <c r="E23" s="34">
        <v>1</v>
      </c>
      <c r="F23" s="35" t="s">
        <v>6</v>
      </c>
      <c r="G23" s="27"/>
      <c r="H23" s="34"/>
      <c r="I23" s="2"/>
    </row>
    <row r="24" spans="2:12" ht="30" customHeight="1">
      <c r="B24" s="88" t="s">
        <v>289</v>
      </c>
      <c r="C24" s="39" t="s">
        <v>300</v>
      </c>
      <c r="D24" s="36"/>
      <c r="E24" s="34">
        <v>1</v>
      </c>
      <c r="F24" s="35" t="s">
        <v>6</v>
      </c>
      <c r="G24" s="27"/>
      <c r="H24" s="34"/>
      <c r="I24" s="2"/>
    </row>
    <row r="25" spans="2:12" ht="30" customHeight="1">
      <c r="B25" s="88" t="s">
        <v>290</v>
      </c>
      <c r="C25" s="39" t="s">
        <v>301</v>
      </c>
      <c r="D25" s="36"/>
      <c r="E25" s="34">
        <v>1</v>
      </c>
      <c r="F25" s="35" t="s">
        <v>6</v>
      </c>
      <c r="G25" s="27"/>
      <c r="H25" s="34"/>
      <c r="I25" s="2"/>
    </row>
    <row r="26" spans="2:12" ht="30" customHeight="1">
      <c r="B26" s="88"/>
      <c r="C26" s="39"/>
      <c r="D26" s="44"/>
      <c r="E26" s="34"/>
      <c r="F26" s="35"/>
      <c r="G26" s="27"/>
      <c r="H26" s="34"/>
      <c r="I26" s="2"/>
    </row>
    <row r="27" spans="2:12" ht="30" customHeight="1">
      <c r="B27" s="88"/>
      <c r="C27" s="38"/>
      <c r="D27" s="36"/>
      <c r="E27" s="34"/>
      <c r="F27" s="35"/>
      <c r="G27" s="27"/>
      <c r="H27" s="34"/>
      <c r="I27" s="2"/>
    </row>
    <row r="28" spans="2:12" ht="30" customHeight="1">
      <c r="B28" s="88"/>
      <c r="C28" s="38"/>
      <c r="D28" s="36"/>
      <c r="E28" s="34"/>
      <c r="F28" s="35"/>
      <c r="G28" s="27"/>
      <c r="H28" s="34"/>
      <c r="I28" s="2"/>
    </row>
    <row r="29" spans="2:12" ht="30" customHeight="1">
      <c r="B29" s="88"/>
      <c r="C29" s="38"/>
      <c r="D29" s="36"/>
      <c r="E29" s="105"/>
      <c r="F29" s="35"/>
      <c r="G29" s="27"/>
      <c r="H29" s="34"/>
      <c r="I29" s="2"/>
    </row>
    <row r="30" spans="2:12" ht="30" customHeight="1">
      <c r="B30" s="106"/>
      <c r="C30" s="38"/>
      <c r="D30" s="36"/>
      <c r="E30" s="34"/>
      <c r="F30" s="35"/>
      <c r="G30" s="27"/>
      <c r="H30" s="34"/>
      <c r="I30" s="2"/>
    </row>
    <row r="31" spans="2:12" ht="30" customHeight="1">
      <c r="B31" s="106"/>
      <c r="C31" s="1" t="s">
        <v>7</v>
      </c>
      <c r="D31" s="107"/>
      <c r="E31" s="90"/>
      <c r="F31" s="91"/>
      <c r="G31" s="90"/>
      <c r="H31" s="90"/>
      <c r="I31" s="103"/>
    </row>
    <row r="32" spans="2:12" ht="33.75" customHeight="1">
      <c r="B32" s="106" t="s">
        <v>275</v>
      </c>
      <c r="C32" s="90" t="s">
        <v>291</v>
      </c>
      <c r="D32" s="107"/>
      <c r="E32" s="90"/>
      <c r="F32" s="91"/>
      <c r="G32" s="90"/>
      <c r="H32" s="90"/>
      <c r="I32" s="103"/>
    </row>
    <row r="33" spans="2:14" ht="33.75" customHeight="1">
      <c r="B33" s="106"/>
      <c r="C33" s="90"/>
      <c r="D33" s="107"/>
      <c r="E33" s="90"/>
      <c r="F33" s="91"/>
      <c r="G33" s="90"/>
      <c r="H33" s="90"/>
      <c r="I33" s="103"/>
      <c r="M33" s="102"/>
    </row>
    <row r="34" spans="2:14" ht="33.75" customHeight="1">
      <c r="B34" s="106"/>
      <c r="C34" s="90" t="s">
        <v>291</v>
      </c>
      <c r="D34" s="89"/>
      <c r="E34" s="90">
        <v>1</v>
      </c>
      <c r="F34" s="91" t="s">
        <v>6</v>
      </c>
      <c r="G34" s="90"/>
      <c r="H34" s="90"/>
      <c r="I34" s="103"/>
      <c r="L34" s="94"/>
      <c r="M34" s="95"/>
      <c r="N34" s="94"/>
    </row>
    <row r="35" spans="2:14" ht="33.75" customHeight="1">
      <c r="B35" s="106"/>
      <c r="C35" s="1"/>
      <c r="D35" s="107"/>
      <c r="E35" s="90"/>
      <c r="F35" s="91"/>
      <c r="G35" s="90"/>
      <c r="H35" s="90"/>
      <c r="I35" s="103"/>
      <c r="L35" s="94"/>
      <c r="M35" s="95"/>
      <c r="N35" s="94"/>
    </row>
    <row r="36" spans="2:14" ht="33.75" customHeight="1">
      <c r="B36" s="106"/>
      <c r="C36" s="1"/>
      <c r="D36" s="107"/>
      <c r="E36" s="90"/>
      <c r="F36" s="91"/>
      <c r="G36" s="90"/>
      <c r="H36" s="90"/>
      <c r="I36" s="103"/>
      <c r="L36" s="94"/>
      <c r="M36" s="95"/>
      <c r="N36" s="94"/>
    </row>
    <row r="37" spans="2:14" ht="33.75" customHeight="1">
      <c r="B37" s="88"/>
      <c r="C37" s="114"/>
      <c r="D37" s="114"/>
      <c r="E37" s="90"/>
      <c r="F37" s="91"/>
      <c r="G37" s="104"/>
      <c r="H37" s="90"/>
      <c r="I37" s="103"/>
      <c r="L37" s="94"/>
      <c r="N37" s="94"/>
    </row>
    <row r="38" spans="2:14" ht="33.75" customHeight="1">
      <c r="B38" s="88"/>
      <c r="C38" s="114"/>
      <c r="D38" s="114"/>
      <c r="E38" s="90"/>
      <c r="F38" s="91"/>
      <c r="G38" s="104"/>
      <c r="H38" s="90"/>
      <c r="I38" s="108"/>
      <c r="L38" s="94"/>
    </row>
    <row r="39" spans="2:14" ht="33.75" customHeight="1">
      <c r="B39" s="106"/>
      <c r="C39" s="116"/>
      <c r="D39" s="116"/>
      <c r="E39" s="109"/>
      <c r="F39" s="91"/>
      <c r="G39" s="104"/>
      <c r="H39" s="90"/>
      <c r="I39" s="108"/>
    </row>
    <row r="40" spans="2:14" ht="33.75" customHeight="1">
      <c r="B40" s="106"/>
      <c r="C40" s="116"/>
      <c r="D40" s="116"/>
      <c r="E40" s="109"/>
      <c r="F40" s="91"/>
      <c r="G40" s="104"/>
      <c r="H40" s="90"/>
      <c r="I40" s="103"/>
    </row>
    <row r="41" spans="2:14" ht="33.75" customHeight="1">
      <c r="B41" s="106"/>
      <c r="C41" s="90"/>
      <c r="D41" s="89"/>
      <c r="E41" s="109"/>
      <c r="F41" s="91"/>
      <c r="G41" s="104"/>
      <c r="H41" s="90"/>
      <c r="I41" s="103"/>
    </row>
    <row r="42" spans="2:14" ht="33.75" customHeight="1">
      <c r="B42" s="106"/>
      <c r="C42" s="90"/>
      <c r="D42" s="89"/>
      <c r="E42" s="109"/>
      <c r="F42" s="91"/>
      <c r="G42" s="104"/>
      <c r="H42" s="90"/>
      <c r="I42" s="103"/>
    </row>
    <row r="43" spans="2:14" ht="33.75" customHeight="1">
      <c r="B43" s="106"/>
      <c r="C43" s="90"/>
      <c r="D43" s="89"/>
      <c r="E43" s="109"/>
      <c r="F43" s="91"/>
      <c r="G43" s="104"/>
      <c r="H43" s="90"/>
      <c r="I43" s="103"/>
    </row>
    <row r="44" spans="2:14" ht="33.75" customHeight="1">
      <c r="B44" s="106"/>
      <c r="C44" s="1" t="s">
        <v>7</v>
      </c>
      <c r="D44" s="89"/>
      <c r="E44" s="90"/>
      <c r="F44" s="91"/>
      <c r="G44" s="104"/>
      <c r="H44" s="90"/>
      <c r="I44" s="103"/>
    </row>
    <row r="45" spans="2:14" ht="33.75" customHeight="1">
      <c r="B45" s="110"/>
      <c r="C45" s="111"/>
      <c r="D45" s="89"/>
      <c r="E45" s="90"/>
      <c r="F45" s="91"/>
      <c r="G45" s="104"/>
      <c r="H45" s="90"/>
      <c r="I45" s="103"/>
    </row>
    <row r="46" spans="2:14" ht="33.75" customHeight="1">
      <c r="B46" s="106" t="s">
        <v>277</v>
      </c>
      <c r="C46" s="90" t="s">
        <v>292</v>
      </c>
      <c r="D46" s="89"/>
      <c r="E46" s="109"/>
      <c r="F46" s="91"/>
      <c r="G46" s="104"/>
      <c r="H46" s="90"/>
      <c r="I46" s="103"/>
    </row>
    <row r="47" spans="2:14" ht="33.75" customHeight="1">
      <c r="B47" s="106"/>
      <c r="C47" s="90"/>
      <c r="D47" s="89"/>
      <c r="E47" s="90"/>
      <c r="F47" s="91"/>
      <c r="G47" s="104"/>
      <c r="H47" s="90"/>
      <c r="I47" s="103"/>
      <c r="M47" s="102"/>
    </row>
    <row r="48" spans="2:14" ht="33.75" customHeight="1">
      <c r="B48" s="106"/>
      <c r="C48" s="1" t="s">
        <v>292</v>
      </c>
      <c r="D48" s="89"/>
      <c r="E48" s="90">
        <v>1</v>
      </c>
      <c r="F48" s="91" t="s">
        <v>6</v>
      </c>
      <c r="G48" s="104"/>
      <c r="H48" s="90"/>
      <c r="I48" s="103"/>
      <c r="L48" s="94"/>
      <c r="M48" s="95"/>
    </row>
    <row r="49" spans="2:9" ht="33.75" customHeight="1">
      <c r="B49" s="110"/>
      <c r="C49" s="111"/>
      <c r="D49" s="89"/>
      <c r="E49" s="90"/>
      <c r="F49" s="91"/>
      <c r="G49" s="104"/>
      <c r="H49" s="90"/>
      <c r="I49" s="103"/>
    </row>
    <row r="50" spans="2:9" ht="33.75" customHeight="1">
      <c r="B50" s="110"/>
      <c r="C50" s="111"/>
      <c r="D50" s="89"/>
      <c r="E50" s="90"/>
      <c r="F50" s="91"/>
      <c r="G50" s="104"/>
      <c r="H50" s="90"/>
      <c r="I50" s="103"/>
    </row>
    <row r="51" spans="2:9" ht="33.75" customHeight="1">
      <c r="B51" s="88"/>
      <c r="C51" s="114"/>
      <c r="D51" s="114"/>
      <c r="E51" s="90"/>
      <c r="F51" s="91"/>
      <c r="G51" s="104"/>
      <c r="H51" s="90"/>
      <c r="I51" s="103"/>
    </row>
    <row r="52" spans="2:9" ht="33.75" customHeight="1">
      <c r="B52" s="88"/>
      <c r="C52" s="114"/>
      <c r="D52" s="114"/>
      <c r="E52" s="90"/>
      <c r="F52" s="91"/>
      <c r="G52" s="104"/>
      <c r="H52" s="90"/>
      <c r="I52" s="103"/>
    </row>
    <row r="53" spans="2:9" ht="33.75" customHeight="1">
      <c r="B53" s="106"/>
      <c r="C53" s="116"/>
      <c r="D53" s="116"/>
      <c r="E53" s="109"/>
      <c r="F53" s="91"/>
      <c r="G53" s="104"/>
      <c r="H53" s="90"/>
      <c r="I53" s="103"/>
    </row>
    <row r="54" spans="2:9" ht="33.75" customHeight="1">
      <c r="B54" s="106"/>
      <c r="C54" s="116"/>
      <c r="D54" s="116"/>
      <c r="E54" s="109"/>
      <c r="F54" s="91"/>
      <c r="G54" s="104"/>
      <c r="H54" s="90"/>
      <c r="I54" s="103"/>
    </row>
    <row r="55" spans="2:9" ht="33.75" customHeight="1">
      <c r="B55" s="106"/>
      <c r="C55" s="90"/>
      <c r="D55" s="89"/>
      <c r="E55" s="109"/>
      <c r="F55" s="91"/>
      <c r="G55" s="104"/>
      <c r="H55" s="90"/>
      <c r="I55" s="103"/>
    </row>
    <row r="56" spans="2:9" ht="33.75" customHeight="1">
      <c r="B56" s="106"/>
      <c r="C56" s="90"/>
      <c r="D56" s="89"/>
      <c r="E56" s="90"/>
      <c r="F56" s="91"/>
      <c r="G56" s="104"/>
      <c r="H56" s="90"/>
      <c r="I56" s="103"/>
    </row>
    <row r="57" spans="2:9" ht="33.75" customHeight="1">
      <c r="B57" s="106"/>
      <c r="C57" s="90"/>
      <c r="D57" s="89"/>
      <c r="E57" s="90"/>
      <c r="F57" s="91"/>
      <c r="G57" s="104"/>
      <c r="H57" s="90"/>
      <c r="I57" s="103"/>
    </row>
    <row r="58" spans="2:9" ht="33.75" customHeight="1">
      <c r="B58" s="106"/>
      <c r="C58" s="1" t="s">
        <v>7</v>
      </c>
      <c r="D58" s="89"/>
      <c r="E58" s="109"/>
      <c r="F58" s="91"/>
      <c r="G58" s="104"/>
      <c r="H58" s="90"/>
      <c r="I58" s="103"/>
    </row>
    <row r="59" spans="2:9" ht="33.75" customHeight="1">
      <c r="B59" s="88"/>
      <c r="C59" s="90"/>
      <c r="D59" s="89"/>
      <c r="E59" s="90"/>
      <c r="F59" s="91"/>
      <c r="G59" s="104"/>
      <c r="H59" s="104"/>
      <c r="I59" s="103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/>
  <rowBreaks count="3" manualBreakCount="3">
    <brk id="15" min="1" max="8" man="1"/>
    <brk id="31" min="1" max="8" man="1"/>
    <brk id="45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6"/>
  <sheetViews>
    <sheetView showZeros="0" view="pageBreakPreview" zoomScaleNormal="85" zoomScaleSheetLayoutView="75" workbookViewId="0">
      <selection activeCell="A17" sqref="A17:XFD29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2" width="9" style="31"/>
    <col min="13" max="13" width="11.625" style="31" bestFit="1" customWidth="1"/>
    <col min="14" max="16384" width="9" style="31"/>
  </cols>
  <sheetData>
    <row r="1" spans="2:17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7" ht="33" customHeight="1">
      <c r="B2" s="25" t="s">
        <v>24</v>
      </c>
      <c r="C2" s="1" t="s">
        <v>21</v>
      </c>
      <c r="D2" s="33"/>
      <c r="E2" s="62"/>
      <c r="F2" s="35"/>
      <c r="G2" s="27"/>
      <c r="H2" s="34">
        <f>ROUNDDOWN(SUM(H3:H16),-3)</f>
        <v>0</v>
      </c>
      <c r="I2" s="2"/>
      <c r="M2" s="41"/>
      <c r="Q2" s="40"/>
    </row>
    <row r="3" spans="2:17" ht="33" customHeight="1">
      <c r="B3" s="54" t="s">
        <v>182</v>
      </c>
      <c r="C3" s="39"/>
      <c r="D3" s="44"/>
      <c r="E3" s="62"/>
      <c r="F3" s="35"/>
      <c r="G3" s="27"/>
      <c r="H3" s="34"/>
      <c r="I3" s="2"/>
    </row>
    <row r="4" spans="2:17" ht="33" customHeight="1">
      <c r="B4" s="25" t="s">
        <v>183</v>
      </c>
      <c r="C4" s="38" t="s">
        <v>22</v>
      </c>
      <c r="D4" s="44" t="s">
        <v>146</v>
      </c>
      <c r="E4" s="62"/>
      <c r="F4" s="35" t="s">
        <v>27</v>
      </c>
      <c r="G4" s="27"/>
      <c r="H4" s="34"/>
      <c r="I4" s="2" t="s">
        <v>180</v>
      </c>
    </row>
    <row r="5" spans="2:17" ht="33" customHeight="1">
      <c r="B5" s="25" t="s">
        <v>184</v>
      </c>
      <c r="C5" s="38" t="s">
        <v>23</v>
      </c>
      <c r="D5" s="36" t="s">
        <v>32</v>
      </c>
      <c r="E5" s="62"/>
      <c r="F5" s="35" t="s">
        <v>31</v>
      </c>
      <c r="G5" s="27"/>
      <c r="H5" s="34"/>
      <c r="I5" s="2" t="s">
        <v>30</v>
      </c>
    </row>
    <row r="6" spans="2:17" ht="33" customHeight="1">
      <c r="B6" s="25" t="s">
        <v>185</v>
      </c>
      <c r="C6" s="38" t="s">
        <v>25</v>
      </c>
      <c r="D6" s="44" t="s">
        <v>152</v>
      </c>
      <c r="E6" s="62">
        <f>(5.4+0.9+0.9)*2.5*2</f>
        <v>36.000000000000007</v>
      </c>
      <c r="F6" s="35" t="s">
        <v>27</v>
      </c>
      <c r="G6" s="27"/>
      <c r="H6" s="34"/>
      <c r="I6" s="2"/>
    </row>
    <row r="7" spans="2:17" ht="33" customHeight="1">
      <c r="B7" s="25" t="s">
        <v>186</v>
      </c>
      <c r="C7" s="38" t="s">
        <v>35</v>
      </c>
      <c r="D7" s="44"/>
      <c r="E7" s="62">
        <v>1</v>
      </c>
      <c r="F7" s="35" t="s">
        <v>6</v>
      </c>
      <c r="G7" s="27"/>
      <c r="H7" s="34"/>
      <c r="I7" s="2"/>
    </row>
    <row r="8" spans="2:17" ht="33" customHeight="1">
      <c r="B8" s="25" t="s">
        <v>187</v>
      </c>
      <c r="C8" s="45" t="s">
        <v>26</v>
      </c>
      <c r="D8" s="44"/>
      <c r="E8" s="62">
        <v>1</v>
      </c>
      <c r="F8" s="35" t="s">
        <v>6</v>
      </c>
      <c r="G8" s="27"/>
      <c r="H8" s="34"/>
      <c r="I8" s="2"/>
    </row>
    <row r="9" spans="2:17" ht="33" customHeight="1">
      <c r="B9" s="54" t="s">
        <v>188</v>
      </c>
      <c r="C9" s="39"/>
      <c r="D9" s="36"/>
      <c r="E9" s="62"/>
      <c r="F9" s="35"/>
      <c r="G9" s="27"/>
      <c r="H9" s="34"/>
      <c r="I9" s="2"/>
    </row>
    <row r="10" spans="2:17" ht="33" customHeight="1">
      <c r="B10" s="25" t="s">
        <v>189</v>
      </c>
      <c r="C10" s="39" t="s">
        <v>22</v>
      </c>
      <c r="D10" s="36" t="s">
        <v>146</v>
      </c>
      <c r="E10" s="62"/>
      <c r="F10" s="35" t="s">
        <v>190</v>
      </c>
      <c r="G10" s="27"/>
      <c r="H10" s="34"/>
      <c r="I10" s="2"/>
    </row>
    <row r="11" spans="2:17" ht="33" customHeight="1">
      <c r="B11" s="25" t="s">
        <v>191</v>
      </c>
      <c r="C11" s="39" t="s">
        <v>23</v>
      </c>
      <c r="D11" s="36" t="s">
        <v>192</v>
      </c>
      <c r="E11" s="62"/>
      <c r="F11" s="35" t="s">
        <v>31</v>
      </c>
      <c r="G11" s="27"/>
      <c r="H11" s="34"/>
      <c r="I11" s="2" t="s">
        <v>180</v>
      </c>
    </row>
    <row r="12" spans="2:17" ht="33" customHeight="1">
      <c r="B12" s="25" t="s">
        <v>193</v>
      </c>
      <c r="C12" s="38" t="s">
        <v>25</v>
      </c>
      <c r="D12" s="44" t="s">
        <v>152</v>
      </c>
      <c r="E12" s="62">
        <v>36.000000000000007</v>
      </c>
      <c r="F12" s="35" t="s">
        <v>190</v>
      </c>
      <c r="G12" s="27"/>
      <c r="H12" s="34"/>
      <c r="I12" s="2" t="s">
        <v>30</v>
      </c>
    </row>
    <row r="13" spans="2:17" ht="33" customHeight="1">
      <c r="B13" s="25" t="s">
        <v>194</v>
      </c>
      <c r="C13" s="39" t="s">
        <v>35</v>
      </c>
      <c r="D13" s="36"/>
      <c r="E13" s="62">
        <v>1</v>
      </c>
      <c r="F13" s="35" t="s">
        <v>6</v>
      </c>
      <c r="G13" s="27"/>
      <c r="H13" s="34"/>
      <c r="I13" s="2"/>
    </row>
    <row r="14" spans="2:17" ht="33" customHeight="1">
      <c r="B14" s="25" t="s">
        <v>195</v>
      </c>
      <c r="C14" s="38" t="s">
        <v>26</v>
      </c>
      <c r="D14" s="36"/>
      <c r="E14" s="62">
        <v>1</v>
      </c>
      <c r="F14" s="35" t="s">
        <v>6</v>
      </c>
      <c r="G14" s="27"/>
      <c r="H14" s="34"/>
      <c r="I14" s="2"/>
    </row>
    <row r="15" spans="2:17" ht="33" customHeight="1">
      <c r="B15" s="25"/>
      <c r="C15" s="38"/>
      <c r="D15" s="36"/>
      <c r="E15" s="62"/>
      <c r="F15" s="35"/>
      <c r="G15" s="27"/>
      <c r="H15" s="34"/>
      <c r="I15" s="2"/>
    </row>
    <row r="16" spans="2:17" ht="33" customHeight="1">
      <c r="B16" s="25"/>
      <c r="C16" s="38"/>
      <c r="D16" s="36"/>
      <c r="E16" s="62"/>
      <c r="F16" s="35"/>
      <c r="G16" s="27"/>
      <c r="H16" s="34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showZeros="0" view="pageBreakPreview" zoomScaleNormal="85" zoomScaleSheetLayoutView="75" workbookViewId="0">
      <selection activeCell="C11" sqref="C11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29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34</v>
      </c>
      <c r="C2" s="32" t="s">
        <v>33</v>
      </c>
      <c r="D2" s="54"/>
      <c r="E2" s="63"/>
      <c r="F2" s="35"/>
      <c r="G2" s="48"/>
      <c r="H2" s="47">
        <f>ROUNDDOWN(SUM(H3:H17),-3)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54"/>
      <c r="E3" s="63"/>
      <c r="F3" s="35"/>
      <c r="G3" s="48"/>
      <c r="H3" s="47"/>
      <c r="I3" s="2"/>
      <c r="N3" s="42"/>
      <c r="R3" s="40"/>
      <c r="S3" s="40"/>
    </row>
    <row r="4" spans="2:19" ht="33" customHeight="1">
      <c r="B4" s="25" t="s">
        <v>183</v>
      </c>
      <c r="C4" s="38" t="s">
        <v>246</v>
      </c>
      <c r="D4" s="56" t="s">
        <v>163</v>
      </c>
      <c r="E4" s="63">
        <f>4*5.56*2</f>
        <v>44.48</v>
      </c>
      <c r="F4" s="35" t="s">
        <v>27</v>
      </c>
      <c r="G4" s="48"/>
      <c r="H4" s="47"/>
      <c r="I4" s="61"/>
      <c r="N4" s="40"/>
      <c r="R4" s="40"/>
      <c r="S4" s="40"/>
    </row>
    <row r="5" spans="2:19" ht="33" customHeight="1">
      <c r="B5" s="25" t="s">
        <v>184</v>
      </c>
      <c r="C5" s="38" t="s">
        <v>247</v>
      </c>
      <c r="D5" s="56" t="s">
        <v>153</v>
      </c>
      <c r="E5" s="63">
        <v>5</v>
      </c>
      <c r="F5" s="35" t="s">
        <v>44</v>
      </c>
      <c r="G5" s="48"/>
      <c r="H5" s="47"/>
      <c r="I5" s="61" t="s">
        <v>248</v>
      </c>
    </row>
    <row r="6" spans="2:19" ht="33" customHeight="1">
      <c r="B6" s="25" t="s">
        <v>185</v>
      </c>
      <c r="C6" s="38" t="s">
        <v>38</v>
      </c>
      <c r="D6" s="56" t="s">
        <v>163</v>
      </c>
      <c r="E6" s="63">
        <f>4*5.56*2</f>
        <v>44.48</v>
      </c>
      <c r="F6" s="35" t="s">
        <v>27</v>
      </c>
      <c r="G6" s="48"/>
      <c r="H6" s="47"/>
      <c r="I6" s="2"/>
    </row>
    <row r="7" spans="2:19" ht="33" customHeight="1">
      <c r="B7" s="25" t="s">
        <v>186</v>
      </c>
      <c r="C7" s="38" t="s">
        <v>36</v>
      </c>
      <c r="D7" s="56" t="s">
        <v>155</v>
      </c>
      <c r="E7" s="63">
        <v>1</v>
      </c>
      <c r="F7" s="35" t="s">
        <v>43</v>
      </c>
      <c r="G7" s="48"/>
      <c r="H7" s="47"/>
      <c r="I7" s="2"/>
    </row>
    <row r="8" spans="2:19" ht="33" customHeight="1">
      <c r="B8" s="25" t="s">
        <v>187</v>
      </c>
      <c r="C8" s="38" t="s">
        <v>42</v>
      </c>
      <c r="D8" s="56" t="s">
        <v>154</v>
      </c>
      <c r="E8" s="63">
        <f>4*2.5*2*2+5.56*2.5*2*2</f>
        <v>95.6</v>
      </c>
      <c r="F8" s="35" t="s">
        <v>27</v>
      </c>
      <c r="G8" s="48"/>
      <c r="H8" s="47"/>
      <c r="I8" s="2"/>
    </row>
    <row r="9" spans="2:19" ht="33" customHeight="1">
      <c r="B9" s="25" t="s">
        <v>196</v>
      </c>
      <c r="C9" s="38" t="s">
        <v>37</v>
      </c>
      <c r="D9" s="56" t="s">
        <v>156</v>
      </c>
      <c r="E9" s="63">
        <v>2</v>
      </c>
      <c r="F9" s="35" t="s">
        <v>43</v>
      </c>
      <c r="G9" s="48"/>
      <c r="H9" s="47"/>
      <c r="I9" s="2"/>
    </row>
    <row r="10" spans="2:19" ht="33" customHeight="1">
      <c r="B10" s="25" t="s">
        <v>197</v>
      </c>
      <c r="C10" s="38" t="s">
        <v>143</v>
      </c>
      <c r="D10" s="56" t="s">
        <v>156</v>
      </c>
      <c r="E10" s="63">
        <v>2</v>
      </c>
      <c r="F10" s="35" t="s">
        <v>43</v>
      </c>
      <c r="G10" s="48"/>
      <c r="H10" s="47"/>
      <c r="I10" s="2"/>
    </row>
    <row r="11" spans="2:19" ht="33" customHeight="1">
      <c r="B11" s="25" t="s">
        <v>198</v>
      </c>
      <c r="C11" s="38" t="s">
        <v>39</v>
      </c>
      <c r="D11" s="56" t="s">
        <v>157</v>
      </c>
      <c r="E11" s="63">
        <v>2</v>
      </c>
      <c r="F11" s="35" t="s">
        <v>12</v>
      </c>
      <c r="G11" s="48"/>
      <c r="H11" s="47"/>
      <c r="I11" s="2"/>
    </row>
    <row r="12" spans="2:19" ht="33" customHeight="1">
      <c r="B12" s="25" t="s">
        <v>199</v>
      </c>
      <c r="C12" s="38" t="s">
        <v>40</v>
      </c>
      <c r="D12" s="56" t="s">
        <v>157</v>
      </c>
      <c r="E12" s="63">
        <v>2</v>
      </c>
      <c r="F12" s="35" t="s">
        <v>12</v>
      </c>
      <c r="G12" s="48"/>
      <c r="H12" s="47"/>
      <c r="I12" s="2"/>
    </row>
    <row r="13" spans="2:19" ht="33" customHeight="1">
      <c r="B13" s="25" t="s">
        <v>200</v>
      </c>
      <c r="C13" s="38" t="s">
        <v>241</v>
      </c>
      <c r="D13" s="56" t="s">
        <v>158</v>
      </c>
      <c r="E13" s="63">
        <v>1</v>
      </c>
      <c r="F13" s="35" t="s">
        <v>12</v>
      </c>
      <c r="G13" s="48"/>
      <c r="H13" s="47"/>
      <c r="I13" s="2"/>
    </row>
    <row r="14" spans="2:19" ht="33" customHeight="1">
      <c r="B14" s="25" t="s">
        <v>201</v>
      </c>
      <c r="C14" s="38" t="s">
        <v>242</v>
      </c>
      <c r="D14" s="56" t="s">
        <v>159</v>
      </c>
      <c r="E14" s="63">
        <v>5</v>
      </c>
      <c r="F14" s="35" t="s">
        <v>12</v>
      </c>
      <c r="G14" s="48"/>
      <c r="H14" s="47"/>
      <c r="I14" s="2" t="s">
        <v>243</v>
      </c>
    </row>
    <row r="15" spans="2:19" ht="33" customHeight="1">
      <c r="B15" s="25" t="s">
        <v>202</v>
      </c>
      <c r="C15" s="38" t="s">
        <v>240</v>
      </c>
      <c r="D15" s="56" t="s">
        <v>156</v>
      </c>
      <c r="E15" s="63">
        <v>2</v>
      </c>
      <c r="F15" s="35" t="s">
        <v>43</v>
      </c>
      <c r="G15" s="48"/>
      <c r="H15" s="47"/>
      <c r="I15" s="2" t="s">
        <v>243</v>
      </c>
    </row>
    <row r="16" spans="2:19" ht="33" customHeight="1">
      <c r="B16" s="26" t="s">
        <v>203</v>
      </c>
      <c r="C16" s="38" t="s">
        <v>41</v>
      </c>
      <c r="D16" s="56" t="s">
        <v>160</v>
      </c>
      <c r="E16" s="63">
        <v>2</v>
      </c>
      <c r="F16" s="35" t="s">
        <v>45</v>
      </c>
      <c r="G16" s="48"/>
      <c r="H16" s="47"/>
      <c r="I16" s="2"/>
    </row>
    <row r="17" spans="2:9" ht="33" customHeight="1">
      <c r="B17" s="26" t="s">
        <v>244</v>
      </c>
      <c r="C17" s="38" t="s">
        <v>20</v>
      </c>
      <c r="D17" s="59">
        <v>0.04</v>
      </c>
      <c r="E17" s="63">
        <v>1</v>
      </c>
      <c r="F17" s="35" t="s">
        <v>6</v>
      </c>
      <c r="G17" s="48"/>
      <c r="H17" s="47"/>
      <c r="I17" s="2"/>
    </row>
    <row r="18" spans="2:9" ht="33.75" customHeight="1">
      <c r="B18" s="54" t="s">
        <v>188</v>
      </c>
      <c r="C18" s="32"/>
      <c r="D18" s="54"/>
      <c r="E18" s="63"/>
      <c r="F18" s="35"/>
      <c r="G18" s="27"/>
      <c r="H18" s="27"/>
      <c r="I18" s="55"/>
    </row>
    <row r="19" spans="2:9" ht="33.75" customHeight="1">
      <c r="B19" s="25" t="s">
        <v>189</v>
      </c>
      <c r="C19" s="38" t="s">
        <v>246</v>
      </c>
      <c r="D19" s="55" t="s">
        <v>204</v>
      </c>
      <c r="E19" s="63">
        <f>4.5*5*2</f>
        <v>45</v>
      </c>
      <c r="F19" s="35" t="s">
        <v>190</v>
      </c>
      <c r="G19" s="27"/>
      <c r="H19" s="27"/>
      <c r="I19" s="61"/>
    </row>
    <row r="20" spans="2:9" ht="33.75" customHeight="1">
      <c r="B20" s="25" t="s">
        <v>191</v>
      </c>
      <c r="C20" s="38" t="s">
        <v>247</v>
      </c>
      <c r="D20" s="56" t="s">
        <v>205</v>
      </c>
      <c r="E20" s="63">
        <v>8</v>
      </c>
      <c r="F20" s="35" t="s">
        <v>206</v>
      </c>
      <c r="G20" s="27"/>
      <c r="H20" s="27"/>
      <c r="I20" s="61" t="s">
        <v>248</v>
      </c>
    </row>
    <row r="21" spans="2:9" ht="33.75" customHeight="1">
      <c r="B21" s="25" t="s">
        <v>193</v>
      </c>
      <c r="C21" s="38" t="s">
        <v>207</v>
      </c>
      <c r="D21" s="56" t="s">
        <v>208</v>
      </c>
      <c r="E21" s="63">
        <f>4.5*5*2</f>
        <v>45</v>
      </c>
      <c r="F21" s="35" t="s">
        <v>190</v>
      </c>
      <c r="G21" s="27"/>
      <c r="H21" s="27"/>
      <c r="I21" s="55"/>
    </row>
    <row r="22" spans="2:9" ht="33.75" customHeight="1">
      <c r="B22" s="25" t="s">
        <v>194</v>
      </c>
      <c r="C22" s="55" t="s">
        <v>232</v>
      </c>
      <c r="D22" s="55" t="s">
        <v>209</v>
      </c>
      <c r="E22" s="63">
        <v>2</v>
      </c>
      <c r="F22" s="35" t="s">
        <v>210</v>
      </c>
      <c r="G22" s="27"/>
      <c r="H22" s="27"/>
      <c r="I22" s="55"/>
    </row>
    <row r="23" spans="2:9" ht="33.75" customHeight="1">
      <c r="B23" s="25" t="s">
        <v>195</v>
      </c>
      <c r="C23" s="55" t="s">
        <v>233</v>
      </c>
      <c r="D23" s="57" t="s">
        <v>211</v>
      </c>
      <c r="E23" s="63">
        <f>4.5*2.5*2*2+5*2.5*4*2</f>
        <v>145</v>
      </c>
      <c r="F23" s="35" t="s">
        <v>190</v>
      </c>
      <c r="G23" s="27"/>
      <c r="H23" s="27"/>
      <c r="I23" s="55"/>
    </row>
    <row r="24" spans="2:9" ht="33.75" customHeight="1">
      <c r="B24" s="25" t="s">
        <v>212</v>
      </c>
      <c r="C24" s="55" t="s">
        <v>234</v>
      </c>
      <c r="D24" s="57" t="s">
        <v>213</v>
      </c>
      <c r="E24" s="63">
        <v>4</v>
      </c>
      <c r="F24" s="35" t="s">
        <v>210</v>
      </c>
      <c r="G24" s="27"/>
      <c r="H24" s="27"/>
      <c r="I24" s="55"/>
    </row>
    <row r="25" spans="2:9" ht="33.75" customHeight="1">
      <c r="B25" s="25" t="s">
        <v>214</v>
      </c>
      <c r="C25" s="55" t="s">
        <v>235</v>
      </c>
      <c r="D25" s="57" t="s">
        <v>213</v>
      </c>
      <c r="E25" s="63">
        <v>4</v>
      </c>
      <c r="F25" s="35" t="s">
        <v>210</v>
      </c>
      <c r="G25" s="27"/>
      <c r="H25" s="27"/>
      <c r="I25" s="55"/>
    </row>
    <row r="26" spans="2:9" ht="33.75" customHeight="1">
      <c r="B26" s="25" t="s">
        <v>215</v>
      </c>
      <c r="C26" s="55" t="s">
        <v>236</v>
      </c>
      <c r="D26" s="55" t="s">
        <v>216</v>
      </c>
      <c r="E26" s="63">
        <v>4</v>
      </c>
      <c r="F26" s="35" t="s">
        <v>217</v>
      </c>
      <c r="G26" s="27"/>
      <c r="H26" s="27"/>
      <c r="I26" s="55"/>
    </row>
    <row r="27" spans="2:9" ht="33.75" customHeight="1">
      <c r="B27" s="25" t="s">
        <v>218</v>
      </c>
      <c r="C27" s="55" t="s">
        <v>237</v>
      </c>
      <c r="D27" s="55"/>
      <c r="E27" s="63"/>
      <c r="F27" s="35" t="s">
        <v>217</v>
      </c>
      <c r="G27" s="27"/>
      <c r="H27" s="27"/>
      <c r="I27" s="55"/>
    </row>
    <row r="28" spans="2:9" ht="33.75" customHeight="1">
      <c r="B28" s="25" t="s">
        <v>219</v>
      </c>
      <c r="C28" s="38" t="s">
        <v>241</v>
      </c>
      <c r="D28" s="57" t="s">
        <v>209</v>
      </c>
      <c r="E28" s="63">
        <v>2</v>
      </c>
      <c r="F28" s="35" t="s">
        <v>217</v>
      </c>
      <c r="G28" s="27"/>
      <c r="H28" s="27"/>
      <c r="I28" s="55"/>
    </row>
    <row r="29" spans="2:9" ht="33.75" customHeight="1">
      <c r="B29" s="25" t="s">
        <v>220</v>
      </c>
      <c r="C29" s="38" t="s">
        <v>242</v>
      </c>
      <c r="D29" s="57" t="s">
        <v>205</v>
      </c>
      <c r="E29" s="63">
        <v>8</v>
      </c>
      <c r="F29" s="35" t="s">
        <v>217</v>
      </c>
      <c r="G29" s="27"/>
      <c r="H29" s="27"/>
      <c r="I29" s="2" t="s">
        <v>243</v>
      </c>
    </row>
    <row r="30" spans="2:9" ht="33" customHeight="1">
      <c r="B30" s="25" t="s">
        <v>221</v>
      </c>
      <c r="C30" s="38" t="s">
        <v>250</v>
      </c>
      <c r="D30" s="57" t="s">
        <v>213</v>
      </c>
      <c r="E30" s="63">
        <v>4</v>
      </c>
      <c r="F30" s="35" t="s">
        <v>43</v>
      </c>
      <c r="G30" s="48"/>
      <c r="H30" s="47"/>
      <c r="I30" s="2" t="s">
        <v>243</v>
      </c>
    </row>
    <row r="31" spans="2:9" ht="33.75" customHeight="1">
      <c r="B31" s="26" t="s">
        <v>224</v>
      </c>
      <c r="C31" s="55" t="s">
        <v>238</v>
      </c>
      <c r="D31" s="57" t="s">
        <v>222</v>
      </c>
      <c r="E31" s="63">
        <v>4</v>
      </c>
      <c r="F31" s="35" t="s">
        <v>223</v>
      </c>
      <c r="G31" s="27"/>
      <c r="H31" s="27"/>
      <c r="I31" s="55"/>
    </row>
    <row r="32" spans="2:9" ht="33.75" customHeight="1">
      <c r="B32" s="26" t="s">
        <v>245</v>
      </c>
      <c r="C32" s="55" t="s">
        <v>239</v>
      </c>
      <c r="D32" s="58">
        <v>0.04</v>
      </c>
      <c r="E32" s="63">
        <v>1</v>
      </c>
      <c r="F32" s="35" t="s">
        <v>225</v>
      </c>
      <c r="G32" s="27"/>
      <c r="H32" s="27"/>
      <c r="I32" s="55"/>
    </row>
    <row r="33" spans="2:9" ht="33.75" customHeight="1">
      <c r="B33" s="35"/>
      <c r="C33" s="55"/>
      <c r="D33" s="55"/>
      <c r="E33" s="55"/>
      <c r="F33" s="35"/>
      <c r="G33" s="27"/>
      <c r="H33" s="27"/>
      <c r="I33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scale="94" orientation="landscape" r:id="rId1"/>
  <headerFooter alignWithMargins="0">
    <oddHeader>&amp;L（修繕内訳書）</oddHeader>
    <oddFooter>&amp;L&amp;"ＭＳ 明朝,標準"&amp;12（NO.&amp;P）</oddFooter>
  </headerFooter>
  <rowBreaks count="1" manualBreakCount="1">
    <brk id="17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zoomScaleNormal="85" zoomScaleSheetLayoutView="75" workbookViewId="0">
      <selection activeCell="G18" sqref="G18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48</v>
      </c>
      <c r="C2" s="32" t="s">
        <v>46</v>
      </c>
      <c r="D2" s="33"/>
      <c r="E2" s="63"/>
      <c r="F2" s="35"/>
      <c r="G2" s="48"/>
      <c r="H2" s="47">
        <f>ROUNDDOWN(SUM(H4:H17),-3)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33"/>
      <c r="E3" s="63"/>
      <c r="F3" s="35"/>
      <c r="G3" s="48"/>
      <c r="H3" s="47"/>
      <c r="I3" s="2"/>
      <c r="N3" s="40"/>
      <c r="R3" s="40"/>
      <c r="S3" s="40"/>
    </row>
    <row r="4" spans="2:19" ht="33" customHeight="1">
      <c r="B4" s="25" t="s">
        <v>183</v>
      </c>
      <c r="C4" s="38" t="s">
        <v>49</v>
      </c>
      <c r="D4" s="46" t="s">
        <v>163</v>
      </c>
      <c r="E4" s="63">
        <f>4*5.56*2</f>
        <v>44.48</v>
      </c>
      <c r="F4" s="35" t="s">
        <v>27</v>
      </c>
      <c r="G4" s="48"/>
      <c r="H4" s="47"/>
      <c r="I4" s="2" t="s">
        <v>53</v>
      </c>
      <c r="N4" s="42"/>
      <c r="R4" s="40"/>
      <c r="S4" s="40"/>
    </row>
    <row r="5" spans="2:19" ht="33" customHeight="1">
      <c r="B5" s="25" t="s">
        <v>184</v>
      </c>
      <c r="C5" s="38" t="s">
        <v>50</v>
      </c>
      <c r="D5" s="46" t="s">
        <v>163</v>
      </c>
      <c r="E5" s="63">
        <f>4*5.56*2</f>
        <v>44.48</v>
      </c>
      <c r="F5" s="35" t="s">
        <v>27</v>
      </c>
      <c r="G5" s="48"/>
      <c r="H5" s="47"/>
      <c r="I5" s="2" t="s">
        <v>52</v>
      </c>
      <c r="N5" s="40"/>
      <c r="R5" s="40"/>
      <c r="S5" s="40"/>
    </row>
    <row r="6" spans="2:19" ht="33" customHeight="1">
      <c r="B6" s="25" t="s">
        <v>185</v>
      </c>
      <c r="C6" s="38" t="s">
        <v>51</v>
      </c>
      <c r="D6" s="46" t="s">
        <v>154</v>
      </c>
      <c r="E6" s="63">
        <f>4*2.5*2*2+5.56*2.5*2*2</f>
        <v>95.6</v>
      </c>
      <c r="F6" s="35" t="s">
        <v>27</v>
      </c>
      <c r="G6" s="48"/>
      <c r="H6" s="47"/>
      <c r="I6" s="2" t="s">
        <v>53</v>
      </c>
    </row>
    <row r="7" spans="2:19" ht="33" customHeight="1">
      <c r="B7" s="25" t="s">
        <v>186</v>
      </c>
      <c r="C7" s="38" t="s">
        <v>54</v>
      </c>
      <c r="D7" s="46" t="s">
        <v>159</v>
      </c>
      <c r="E7" s="63">
        <v>5</v>
      </c>
      <c r="F7" s="35" t="s">
        <v>43</v>
      </c>
      <c r="G7" s="48"/>
      <c r="H7" s="47"/>
      <c r="I7" s="2" t="s">
        <v>59</v>
      </c>
    </row>
    <row r="8" spans="2:19" ht="33" customHeight="1">
      <c r="B8" s="25" t="s">
        <v>187</v>
      </c>
      <c r="C8" s="38" t="s">
        <v>55</v>
      </c>
      <c r="D8" s="46" t="s">
        <v>158</v>
      </c>
      <c r="E8" s="63">
        <v>1</v>
      </c>
      <c r="F8" s="35" t="s">
        <v>43</v>
      </c>
      <c r="G8" s="48"/>
      <c r="H8" s="47"/>
      <c r="I8" s="2" t="s">
        <v>59</v>
      </c>
    </row>
    <row r="9" spans="2:19" ht="33" customHeight="1">
      <c r="B9" s="25" t="s">
        <v>196</v>
      </c>
      <c r="C9" s="38" t="s">
        <v>57</v>
      </c>
      <c r="D9" s="46" t="s">
        <v>161</v>
      </c>
      <c r="E9" s="63">
        <v>4</v>
      </c>
      <c r="F9" s="35" t="s">
        <v>43</v>
      </c>
      <c r="G9" s="48"/>
      <c r="H9" s="47"/>
      <c r="I9" s="2" t="s">
        <v>59</v>
      </c>
    </row>
    <row r="10" spans="2:19" ht="33" customHeight="1">
      <c r="B10" s="25" t="s">
        <v>197</v>
      </c>
      <c r="C10" s="38" t="s">
        <v>56</v>
      </c>
      <c r="D10" s="46" t="s">
        <v>249</v>
      </c>
      <c r="E10" s="63">
        <v>6</v>
      </c>
      <c r="F10" s="35" t="s">
        <v>43</v>
      </c>
      <c r="G10" s="48"/>
      <c r="H10" s="47"/>
      <c r="I10" s="2" t="s">
        <v>59</v>
      </c>
    </row>
    <row r="11" spans="2:19" ht="33" customHeight="1">
      <c r="B11" s="25" t="s">
        <v>198</v>
      </c>
      <c r="C11" s="38" t="s">
        <v>58</v>
      </c>
      <c r="D11" s="46" t="s">
        <v>162</v>
      </c>
      <c r="E11" s="64" t="s">
        <v>172</v>
      </c>
      <c r="F11" s="35" t="s">
        <v>43</v>
      </c>
      <c r="G11" s="48"/>
      <c r="H11" s="47"/>
      <c r="I11" s="2" t="s">
        <v>59</v>
      </c>
    </row>
    <row r="12" spans="2:19" ht="33" customHeight="1">
      <c r="B12" s="25" t="s">
        <v>199</v>
      </c>
      <c r="C12" s="38" t="s">
        <v>20</v>
      </c>
      <c r="D12" s="50">
        <v>0.04</v>
      </c>
      <c r="E12" s="63">
        <v>1</v>
      </c>
      <c r="F12" s="35" t="s">
        <v>6</v>
      </c>
      <c r="G12" s="48"/>
      <c r="H12" s="47"/>
      <c r="I12" s="2"/>
    </row>
    <row r="13" spans="2:19" ht="33" customHeight="1">
      <c r="B13" s="54" t="s">
        <v>188</v>
      </c>
      <c r="C13" s="38"/>
      <c r="D13" s="50"/>
      <c r="E13" s="63"/>
      <c r="F13" s="35"/>
      <c r="G13" s="48"/>
      <c r="H13" s="47"/>
      <c r="I13" s="2"/>
    </row>
    <row r="14" spans="2:19" ht="33" customHeight="1">
      <c r="B14" s="25" t="s">
        <v>189</v>
      </c>
      <c r="C14" s="38" t="s">
        <v>49</v>
      </c>
      <c r="D14" s="56" t="s">
        <v>208</v>
      </c>
      <c r="E14" s="63">
        <f>4.5*5*2</f>
        <v>45</v>
      </c>
      <c r="F14" s="35" t="s">
        <v>27</v>
      </c>
      <c r="G14" s="48"/>
      <c r="H14" s="47"/>
      <c r="I14" s="2" t="s">
        <v>53</v>
      </c>
    </row>
    <row r="15" spans="2:19" ht="33" customHeight="1">
      <c r="B15" s="25" t="s">
        <v>191</v>
      </c>
      <c r="C15" s="38" t="s">
        <v>50</v>
      </c>
      <c r="D15" s="56" t="s">
        <v>208</v>
      </c>
      <c r="E15" s="63">
        <f>4.5*5*2</f>
        <v>45</v>
      </c>
      <c r="F15" s="35" t="s">
        <v>27</v>
      </c>
      <c r="G15" s="48"/>
      <c r="H15" s="47">
        <f>E15*G15</f>
        <v>0</v>
      </c>
      <c r="I15" s="2" t="s">
        <v>52</v>
      </c>
    </row>
    <row r="16" spans="2:19" ht="33" customHeight="1">
      <c r="B16" s="25" t="s">
        <v>193</v>
      </c>
      <c r="C16" s="38" t="s">
        <v>51</v>
      </c>
      <c r="D16" s="56" t="s">
        <v>211</v>
      </c>
      <c r="E16" s="63">
        <f>4.5*2.5*2*2+5*2.5*4*2</f>
        <v>145</v>
      </c>
      <c r="F16" s="35" t="s">
        <v>27</v>
      </c>
      <c r="G16" s="48"/>
      <c r="H16" s="47">
        <f>E16*G16</f>
        <v>0</v>
      </c>
      <c r="I16" s="2" t="s">
        <v>53</v>
      </c>
    </row>
    <row r="17" spans="2:9" ht="33" customHeight="1">
      <c r="B17" s="25" t="s">
        <v>194</v>
      </c>
      <c r="C17" s="38" t="s">
        <v>54</v>
      </c>
      <c r="D17" s="56" t="s">
        <v>226</v>
      </c>
      <c r="E17" s="63">
        <v>8</v>
      </c>
      <c r="F17" s="35" t="s">
        <v>43</v>
      </c>
      <c r="G17" s="48"/>
      <c r="H17" s="47"/>
      <c r="I17" s="2" t="s">
        <v>59</v>
      </c>
    </row>
    <row r="18" spans="2:9" ht="33.75" customHeight="1">
      <c r="B18" s="25" t="s">
        <v>195</v>
      </c>
      <c r="C18" s="38" t="s">
        <v>55</v>
      </c>
      <c r="D18" s="56" t="s">
        <v>258</v>
      </c>
      <c r="E18" s="63">
        <v>2</v>
      </c>
      <c r="F18" s="35" t="s">
        <v>43</v>
      </c>
      <c r="G18" s="27"/>
      <c r="H18" s="27"/>
      <c r="I18" s="2" t="s">
        <v>59</v>
      </c>
    </row>
    <row r="19" spans="2:9" ht="33.75" customHeight="1">
      <c r="B19" s="25" t="s">
        <v>212</v>
      </c>
      <c r="C19" s="38" t="s">
        <v>57</v>
      </c>
      <c r="D19" s="56" t="s">
        <v>226</v>
      </c>
      <c r="E19" s="63">
        <v>8</v>
      </c>
      <c r="F19" s="35" t="s">
        <v>43</v>
      </c>
      <c r="G19" s="48"/>
      <c r="H19" s="47"/>
      <c r="I19" s="2" t="s">
        <v>59</v>
      </c>
    </row>
    <row r="20" spans="2:9" ht="33.75" customHeight="1">
      <c r="B20" s="25" t="s">
        <v>214</v>
      </c>
      <c r="C20" s="38" t="s">
        <v>56</v>
      </c>
      <c r="D20" s="56" t="s">
        <v>255</v>
      </c>
      <c r="E20" s="63">
        <v>10</v>
      </c>
      <c r="F20" s="35" t="s">
        <v>43</v>
      </c>
      <c r="G20" s="27"/>
      <c r="H20" s="27"/>
      <c r="I20" s="2" t="s">
        <v>59</v>
      </c>
    </row>
    <row r="21" spans="2:9" ht="33.75" customHeight="1">
      <c r="B21" s="25" t="s">
        <v>215</v>
      </c>
      <c r="C21" s="38" t="s">
        <v>58</v>
      </c>
      <c r="D21" s="56"/>
      <c r="E21" s="63">
        <v>0</v>
      </c>
      <c r="F21" s="35" t="s">
        <v>43</v>
      </c>
      <c r="G21" s="27"/>
      <c r="H21" s="27"/>
      <c r="I21" s="2" t="s">
        <v>59</v>
      </c>
    </row>
    <row r="22" spans="2:9" ht="33.75" customHeight="1">
      <c r="B22" s="25" t="s">
        <v>218</v>
      </c>
      <c r="C22" s="38" t="s">
        <v>20</v>
      </c>
      <c r="D22" s="59">
        <v>0.04</v>
      </c>
      <c r="E22" s="63">
        <v>1</v>
      </c>
      <c r="F22" s="35" t="s">
        <v>6</v>
      </c>
      <c r="G22" s="27"/>
      <c r="H22" s="27"/>
      <c r="I22" s="55"/>
    </row>
    <row r="23" spans="2:9" ht="33.75" customHeight="1">
      <c r="B23" s="35"/>
      <c r="C23" s="55"/>
      <c r="D23" s="55"/>
      <c r="E23" s="63"/>
      <c r="F23" s="35"/>
      <c r="G23" s="27"/>
      <c r="H23" s="27"/>
      <c r="I23" s="55"/>
    </row>
    <row r="24" spans="2:9" ht="33.75" customHeight="1">
      <c r="B24" s="35"/>
      <c r="C24" s="55"/>
      <c r="D24" s="55"/>
      <c r="E24" s="63"/>
      <c r="F24" s="35"/>
      <c r="G24" s="27"/>
      <c r="H24" s="27"/>
      <c r="I24" s="55"/>
    </row>
    <row r="25" spans="2:9" ht="33.75" customHeight="1">
      <c r="B25" s="35"/>
      <c r="C25" s="55"/>
      <c r="D25" s="55"/>
      <c r="E25" s="63"/>
      <c r="F25" s="35"/>
      <c r="G25" s="27"/>
      <c r="H25" s="27"/>
      <c r="I25" s="55"/>
    </row>
    <row r="26" spans="2:9" ht="33.75" customHeight="1">
      <c r="B26" s="35"/>
      <c r="C26" s="55"/>
      <c r="D26" s="55"/>
      <c r="E26" s="63"/>
      <c r="F26" s="35"/>
      <c r="G26" s="27"/>
      <c r="H26" s="27"/>
      <c r="I26" s="55"/>
    </row>
    <row r="27" spans="2:9" ht="33.75" customHeight="1">
      <c r="B27" s="35"/>
      <c r="C27" s="55"/>
      <c r="D27" s="55"/>
      <c r="E27" s="63"/>
      <c r="F27" s="35"/>
      <c r="G27" s="27"/>
      <c r="H27" s="27"/>
      <c r="I27" s="55"/>
    </row>
    <row r="28" spans="2:9" ht="33.75" customHeight="1">
      <c r="B28" s="35"/>
      <c r="C28" s="55"/>
      <c r="D28" s="55"/>
      <c r="E28" s="63"/>
      <c r="F28" s="35"/>
      <c r="G28" s="27"/>
      <c r="H28" s="27"/>
      <c r="I28" s="55"/>
    </row>
    <row r="29" spans="2:9" ht="33.75" customHeight="1">
      <c r="B29" s="35"/>
      <c r="C29" s="55"/>
      <c r="D29" s="55"/>
      <c r="E29" s="63"/>
      <c r="F29" s="35"/>
      <c r="G29" s="27"/>
      <c r="H29" s="27"/>
      <c r="I29" s="55"/>
    </row>
    <row r="30" spans="2:9" ht="33.75" customHeight="1">
      <c r="B30" s="35"/>
      <c r="C30" s="55"/>
      <c r="D30" s="55"/>
      <c r="E30" s="63"/>
      <c r="F30" s="35"/>
      <c r="G30" s="27"/>
      <c r="H30" s="27"/>
      <c r="I30" s="55"/>
    </row>
    <row r="31" spans="2:9" ht="33.75" customHeight="1">
      <c r="B31" s="35"/>
      <c r="C31" s="55"/>
      <c r="D31" s="55"/>
      <c r="E31" s="63"/>
      <c r="F31" s="35"/>
      <c r="G31" s="27"/>
      <c r="H31" s="27"/>
      <c r="I31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zoomScaleNormal="85" zoomScaleSheetLayoutView="75" workbookViewId="0">
      <selection activeCell="J1" sqref="J1:O31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60</v>
      </c>
      <c r="C2" s="32" t="s">
        <v>76</v>
      </c>
      <c r="D2" s="33"/>
      <c r="E2" s="63"/>
      <c r="F2" s="35"/>
      <c r="G2" s="48"/>
      <c r="H2" s="47">
        <f>ROUNDDOWN(SUM(H4:H17),-3)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33"/>
      <c r="E3" s="63"/>
      <c r="F3" s="35"/>
      <c r="G3" s="48"/>
      <c r="H3" s="47"/>
      <c r="I3" s="2"/>
      <c r="N3" s="40"/>
      <c r="R3" s="40"/>
      <c r="S3" s="40"/>
    </row>
    <row r="4" spans="2:19" ht="33" customHeight="1">
      <c r="B4" s="25" t="s">
        <v>183</v>
      </c>
      <c r="C4" s="38" t="s">
        <v>61</v>
      </c>
      <c r="D4" s="46" t="s">
        <v>164</v>
      </c>
      <c r="E4" s="63">
        <f>4*5.56*2</f>
        <v>44.48</v>
      </c>
      <c r="F4" s="35" t="s">
        <v>27</v>
      </c>
      <c r="G4" s="48"/>
      <c r="H4" s="47"/>
      <c r="I4" s="51"/>
      <c r="N4" s="42"/>
      <c r="R4" s="40"/>
      <c r="S4" s="40"/>
    </row>
    <row r="5" spans="2:19" ht="33" customHeight="1">
      <c r="B5" s="25" t="s">
        <v>184</v>
      </c>
      <c r="C5" s="38" t="s">
        <v>63</v>
      </c>
      <c r="D5" s="46"/>
      <c r="E5" s="63">
        <f>4*5.56*2</f>
        <v>44.48</v>
      </c>
      <c r="F5" s="35" t="s">
        <v>27</v>
      </c>
      <c r="G5" s="48"/>
      <c r="H5" s="47"/>
      <c r="I5" s="2"/>
      <c r="N5" s="40"/>
      <c r="R5" s="40"/>
      <c r="S5" s="40"/>
    </row>
    <row r="6" spans="2:19" ht="33" customHeight="1">
      <c r="B6" s="25" t="s">
        <v>185</v>
      </c>
      <c r="C6" s="38" t="s">
        <v>64</v>
      </c>
      <c r="D6" s="46"/>
      <c r="E6" s="63">
        <f>(4*2+5.56*2)*2</f>
        <v>38.239999999999995</v>
      </c>
      <c r="F6" s="35" t="s">
        <v>62</v>
      </c>
      <c r="G6" s="48"/>
      <c r="H6" s="47"/>
      <c r="I6" s="2"/>
    </row>
    <row r="7" spans="2:19" ht="33" customHeight="1">
      <c r="B7" s="25" t="s">
        <v>186</v>
      </c>
      <c r="C7" s="38" t="s">
        <v>65</v>
      </c>
      <c r="D7" s="46" t="s">
        <v>161</v>
      </c>
      <c r="E7" s="63">
        <v>4</v>
      </c>
      <c r="F7" s="35" t="s">
        <v>43</v>
      </c>
      <c r="G7" s="48"/>
      <c r="H7" s="47"/>
      <c r="I7" s="2"/>
    </row>
    <row r="8" spans="2:19" ht="33" customHeight="1">
      <c r="B8" s="25" t="s">
        <v>187</v>
      </c>
      <c r="C8" s="38" t="s">
        <v>150</v>
      </c>
      <c r="D8" s="46"/>
      <c r="E8" s="63">
        <f>4*5.56*2</f>
        <v>44.48</v>
      </c>
      <c r="F8" s="35" t="s">
        <v>27</v>
      </c>
      <c r="G8" s="48"/>
      <c r="H8" s="47"/>
      <c r="I8" s="2"/>
    </row>
    <row r="9" spans="2:19" ht="33" customHeight="1">
      <c r="B9" s="25" t="s">
        <v>196</v>
      </c>
      <c r="C9" s="38" t="s">
        <v>149</v>
      </c>
      <c r="D9" s="46" t="s">
        <v>151</v>
      </c>
      <c r="E9" s="63">
        <f>4*2.5*2*2+5.56*2.5*2*2</f>
        <v>95.6</v>
      </c>
      <c r="F9" s="35" t="s">
        <v>27</v>
      </c>
      <c r="G9" s="48"/>
      <c r="H9" s="47"/>
      <c r="I9" s="2"/>
    </row>
    <row r="10" spans="2:19" ht="33" customHeight="1">
      <c r="B10" s="25" t="s">
        <v>197</v>
      </c>
      <c r="C10" s="38" t="s">
        <v>66</v>
      </c>
      <c r="D10" s="46"/>
      <c r="E10" s="63">
        <f>(4*2+5.56*2)*2</f>
        <v>38.239999999999995</v>
      </c>
      <c r="F10" s="35" t="s">
        <v>62</v>
      </c>
      <c r="G10" s="48"/>
      <c r="H10" s="47"/>
      <c r="I10" s="2"/>
    </row>
    <row r="11" spans="2:19" ht="33" customHeight="1">
      <c r="B11" s="25" t="s">
        <v>198</v>
      </c>
      <c r="C11" s="38" t="s">
        <v>67</v>
      </c>
      <c r="D11" s="46"/>
      <c r="E11" s="63">
        <f>((4*2+5.56*2)*2+2.5*4)*2</f>
        <v>96.47999999999999</v>
      </c>
      <c r="F11" s="35" t="s">
        <v>62</v>
      </c>
      <c r="G11" s="48"/>
      <c r="H11" s="47"/>
      <c r="I11" s="2"/>
    </row>
    <row r="12" spans="2:19" ht="33" customHeight="1">
      <c r="B12" s="25" t="s">
        <v>199</v>
      </c>
      <c r="C12" s="38" t="s">
        <v>68</v>
      </c>
      <c r="D12" s="46"/>
      <c r="E12" s="63">
        <v>2</v>
      </c>
      <c r="F12" s="35" t="s">
        <v>43</v>
      </c>
      <c r="G12" s="48"/>
      <c r="H12" s="47"/>
      <c r="I12" s="2"/>
    </row>
    <row r="13" spans="2:19" ht="33" customHeight="1">
      <c r="B13" s="25" t="s">
        <v>200</v>
      </c>
      <c r="C13" s="38" t="s">
        <v>148</v>
      </c>
      <c r="D13" s="46" t="s">
        <v>147</v>
      </c>
      <c r="E13" s="63">
        <f>4*5.56*2</f>
        <v>44.48</v>
      </c>
      <c r="F13" s="35" t="s">
        <v>27</v>
      </c>
      <c r="G13" s="48"/>
      <c r="H13" s="47"/>
      <c r="I13" s="2"/>
    </row>
    <row r="14" spans="2:19" ht="33" customHeight="1">
      <c r="B14" s="25" t="s">
        <v>201</v>
      </c>
      <c r="C14" s="38" t="s">
        <v>69</v>
      </c>
      <c r="D14" s="46"/>
      <c r="E14" s="63">
        <f>(4*2+5.56*2)*2</f>
        <v>38.239999999999995</v>
      </c>
      <c r="F14" s="35" t="s">
        <v>62</v>
      </c>
      <c r="G14" s="48"/>
      <c r="H14" s="47"/>
      <c r="I14" s="2"/>
    </row>
    <row r="15" spans="2:19" ht="33" customHeight="1">
      <c r="B15" s="25" t="s">
        <v>202</v>
      </c>
      <c r="C15" s="38" t="s">
        <v>70</v>
      </c>
      <c r="D15" s="46" t="s">
        <v>165</v>
      </c>
      <c r="E15" s="64" t="s">
        <v>172</v>
      </c>
      <c r="F15" s="35" t="s">
        <v>45</v>
      </c>
      <c r="G15" s="48"/>
      <c r="H15" s="47"/>
      <c r="I15" s="2"/>
    </row>
    <row r="16" spans="2:19" ht="33" customHeight="1">
      <c r="B16" s="26" t="s">
        <v>203</v>
      </c>
      <c r="C16" s="38" t="s">
        <v>20</v>
      </c>
      <c r="D16" s="50">
        <v>0.05</v>
      </c>
      <c r="E16" s="63">
        <v>1</v>
      </c>
      <c r="F16" s="35" t="s">
        <v>6</v>
      </c>
      <c r="G16" s="48"/>
      <c r="H16" s="47"/>
      <c r="I16" s="2"/>
    </row>
    <row r="17" spans="2:9" ht="33" customHeight="1">
      <c r="B17" s="54" t="s">
        <v>188</v>
      </c>
      <c r="C17" s="32"/>
      <c r="D17" s="33"/>
      <c r="E17" s="63"/>
      <c r="F17" s="35"/>
      <c r="G17" s="48"/>
      <c r="H17" s="47"/>
      <c r="I17" s="2"/>
    </row>
    <row r="18" spans="2:9" ht="33.75" customHeight="1">
      <c r="B18" s="25" t="s">
        <v>189</v>
      </c>
      <c r="C18" s="38" t="s">
        <v>61</v>
      </c>
      <c r="D18" s="46" t="s">
        <v>227</v>
      </c>
      <c r="E18" s="63">
        <f>4.5*5*2</f>
        <v>45</v>
      </c>
      <c r="F18" s="35" t="s">
        <v>27</v>
      </c>
      <c r="G18" s="48"/>
      <c r="H18" s="47"/>
      <c r="I18" s="2"/>
    </row>
    <row r="19" spans="2:9" ht="33.75" customHeight="1">
      <c r="B19" s="25" t="s">
        <v>191</v>
      </c>
      <c r="C19" s="38" t="s">
        <v>63</v>
      </c>
      <c r="D19" s="46"/>
      <c r="E19" s="63">
        <f>4.5*5*2</f>
        <v>45</v>
      </c>
      <c r="F19" s="35" t="s">
        <v>27</v>
      </c>
      <c r="G19" s="48"/>
      <c r="H19" s="47"/>
      <c r="I19" s="2"/>
    </row>
    <row r="20" spans="2:9" ht="33.75" customHeight="1">
      <c r="B20" s="25" t="s">
        <v>193</v>
      </c>
      <c r="C20" s="38" t="s">
        <v>64</v>
      </c>
      <c r="D20" s="46"/>
      <c r="E20" s="63">
        <f>(2.25*2+5*2)*2*2</f>
        <v>58</v>
      </c>
      <c r="F20" s="35" t="s">
        <v>62</v>
      </c>
      <c r="G20" s="48"/>
      <c r="H20" s="47"/>
      <c r="I20" s="2"/>
    </row>
    <row r="21" spans="2:9" ht="33.75" customHeight="1">
      <c r="B21" s="25" t="s">
        <v>194</v>
      </c>
      <c r="C21" s="38" t="s">
        <v>65</v>
      </c>
      <c r="D21" s="46" t="s">
        <v>226</v>
      </c>
      <c r="E21" s="63">
        <v>8</v>
      </c>
      <c r="F21" s="35" t="s">
        <v>43</v>
      </c>
      <c r="G21" s="48"/>
      <c r="H21" s="47"/>
      <c r="I21" s="2"/>
    </row>
    <row r="22" spans="2:9" ht="33.75" customHeight="1">
      <c r="B22" s="25" t="s">
        <v>195</v>
      </c>
      <c r="C22" s="38" t="s">
        <v>150</v>
      </c>
      <c r="D22" s="46"/>
      <c r="E22" s="63">
        <f>4.5*5*2</f>
        <v>45</v>
      </c>
      <c r="F22" s="35" t="s">
        <v>27</v>
      </c>
      <c r="G22" s="48"/>
      <c r="H22" s="47"/>
      <c r="I22" s="2"/>
    </row>
    <row r="23" spans="2:9" ht="33.75" customHeight="1">
      <c r="B23" s="25" t="s">
        <v>212</v>
      </c>
      <c r="C23" s="38" t="s">
        <v>149</v>
      </c>
      <c r="D23" s="46" t="s">
        <v>151</v>
      </c>
      <c r="E23" s="63">
        <f>4.5*2.5*2*2+5*2.5*4*2</f>
        <v>145</v>
      </c>
      <c r="F23" s="35" t="s">
        <v>27</v>
      </c>
      <c r="G23" s="48"/>
      <c r="H23" s="47"/>
      <c r="I23" s="2"/>
    </row>
    <row r="24" spans="2:9" ht="33.75" customHeight="1">
      <c r="B24" s="25" t="s">
        <v>214</v>
      </c>
      <c r="C24" s="38" t="s">
        <v>66</v>
      </c>
      <c r="D24" s="46"/>
      <c r="E24" s="63">
        <f>(2.25*2+5*2)*2*2</f>
        <v>58</v>
      </c>
      <c r="F24" s="35" t="s">
        <v>62</v>
      </c>
      <c r="G24" s="48"/>
      <c r="H24" s="47"/>
      <c r="I24" s="2"/>
    </row>
    <row r="25" spans="2:9" ht="33.75" customHeight="1">
      <c r="B25" s="25" t="s">
        <v>215</v>
      </c>
      <c r="C25" s="38" t="s">
        <v>67</v>
      </c>
      <c r="D25" s="46"/>
      <c r="E25" s="63">
        <f>((2.25*2+5*2)*2+2.5*4)*2*2</f>
        <v>156</v>
      </c>
      <c r="F25" s="35" t="s">
        <v>62</v>
      </c>
      <c r="G25" s="48"/>
      <c r="H25" s="47"/>
      <c r="I25" s="2"/>
    </row>
    <row r="26" spans="2:9" ht="33.75" customHeight="1">
      <c r="B26" s="25" t="s">
        <v>218</v>
      </c>
      <c r="C26" s="38" t="s">
        <v>68</v>
      </c>
      <c r="D26" s="46"/>
      <c r="E26" s="63">
        <v>4</v>
      </c>
      <c r="F26" s="35" t="s">
        <v>43</v>
      </c>
      <c r="G26" s="48"/>
      <c r="H26" s="47"/>
      <c r="I26" s="2"/>
    </row>
    <row r="27" spans="2:9" ht="33.75" customHeight="1">
      <c r="B27" s="25" t="s">
        <v>219</v>
      </c>
      <c r="C27" s="38" t="s">
        <v>148</v>
      </c>
      <c r="D27" s="46" t="s">
        <v>147</v>
      </c>
      <c r="E27" s="63">
        <f>4.5*5*2</f>
        <v>45</v>
      </c>
      <c r="F27" s="35" t="s">
        <v>27</v>
      </c>
      <c r="G27" s="48"/>
      <c r="H27" s="47"/>
      <c r="I27" s="2"/>
    </row>
    <row r="28" spans="2:9" ht="33.75" customHeight="1">
      <c r="B28" s="25" t="s">
        <v>220</v>
      </c>
      <c r="C28" s="38" t="s">
        <v>69</v>
      </c>
      <c r="D28" s="46"/>
      <c r="E28" s="63">
        <f>(2.25*2+5*2)*2*2</f>
        <v>58</v>
      </c>
      <c r="F28" s="35" t="s">
        <v>62</v>
      </c>
      <c r="G28" s="48"/>
      <c r="H28" s="47"/>
      <c r="I28" s="2"/>
    </row>
    <row r="29" spans="2:9" ht="33.75" customHeight="1">
      <c r="B29" s="25" t="s">
        <v>221</v>
      </c>
      <c r="C29" s="38" t="s">
        <v>70</v>
      </c>
      <c r="D29" s="46" t="s">
        <v>165</v>
      </c>
      <c r="E29" s="63">
        <v>0</v>
      </c>
      <c r="F29" s="35" t="s">
        <v>45</v>
      </c>
      <c r="G29" s="48"/>
      <c r="H29" s="47"/>
      <c r="I29" s="2"/>
    </row>
    <row r="30" spans="2:9" ht="33.75" customHeight="1">
      <c r="B30" s="26" t="s">
        <v>224</v>
      </c>
      <c r="C30" s="38" t="s">
        <v>20</v>
      </c>
      <c r="D30" s="59">
        <v>0.05</v>
      </c>
      <c r="E30" s="63">
        <v>1</v>
      </c>
      <c r="F30" s="35" t="s">
        <v>6</v>
      </c>
      <c r="G30" s="48"/>
      <c r="H30" s="47"/>
      <c r="I30" s="2"/>
    </row>
    <row r="31" spans="2:9" ht="33.75" customHeight="1">
      <c r="B31" s="35"/>
      <c r="C31" s="55"/>
      <c r="D31" s="55"/>
      <c r="E31" s="63"/>
      <c r="F31" s="35"/>
      <c r="G31" s="27"/>
      <c r="H31" s="27"/>
      <c r="I31" s="55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A17" sqref="A17:XFD17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75</v>
      </c>
      <c r="C2" s="32" t="s">
        <v>72</v>
      </c>
      <c r="D2" s="33"/>
      <c r="E2" s="63"/>
      <c r="F2" s="35"/>
      <c r="G2" s="48"/>
      <c r="H2" s="47">
        <f>ROUNDDOWN(SUM(H4:H16),-3)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33"/>
      <c r="E3" s="63"/>
      <c r="F3" s="35"/>
      <c r="G3" s="48"/>
      <c r="H3" s="47"/>
      <c r="I3" s="2"/>
      <c r="N3" s="40"/>
      <c r="R3" s="40"/>
      <c r="S3" s="40"/>
    </row>
    <row r="4" spans="2:19" ht="33" customHeight="1">
      <c r="B4" s="25" t="s">
        <v>183</v>
      </c>
      <c r="C4" s="45" t="s">
        <v>259</v>
      </c>
      <c r="D4" s="46" t="s">
        <v>144</v>
      </c>
      <c r="E4" s="63">
        <v>2</v>
      </c>
      <c r="F4" s="35" t="s">
        <v>43</v>
      </c>
      <c r="G4" s="48"/>
      <c r="H4" s="47"/>
      <c r="I4" s="2" t="s">
        <v>71</v>
      </c>
      <c r="N4" s="42"/>
      <c r="R4" s="40"/>
      <c r="S4" s="40"/>
    </row>
    <row r="5" spans="2:19" ht="33" customHeight="1">
      <c r="B5" s="25" t="s">
        <v>184</v>
      </c>
      <c r="C5" s="38" t="s">
        <v>256</v>
      </c>
      <c r="D5" s="46" t="s">
        <v>166</v>
      </c>
      <c r="E5" s="63">
        <v>6</v>
      </c>
      <c r="F5" s="35" t="s">
        <v>43</v>
      </c>
      <c r="G5" s="48"/>
      <c r="H5" s="47"/>
      <c r="I5" s="2" t="s">
        <v>171</v>
      </c>
      <c r="N5" s="40"/>
      <c r="R5" s="40"/>
      <c r="S5" s="40"/>
    </row>
    <row r="6" spans="2:19" ht="33" customHeight="1">
      <c r="B6" s="25" t="s">
        <v>185</v>
      </c>
      <c r="C6" s="38" t="s">
        <v>73</v>
      </c>
      <c r="D6" s="46" t="s">
        <v>74</v>
      </c>
      <c r="E6" s="63">
        <f>ROUND(12*0.8,0)</f>
        <v>10</v>
      </c>
      <c r="F6" s="35" t="s">
        <v>15</v>
      </c>
      <c r="G6" s="48"/>
      <c r="H6" s="47"/>
      <c r="I6" s="2"/>
    </row>
    <row r="7" spans="2:19" ht="33" customHeight="1">
      <c r="B7" s="25" t="s">
        <v>186</v>
      </c>
      <c r="C7" s="38" t="s">
        <v>20</v>
      </c>
      <c r="D7" s="52">
        <v>0.05</v>
      </c>
      <c r="E7" s="63">
        <v>1</v>
      </c>
      <c r="F7" s="35" t="s">
        <v>6</v>
      </c>
      <c r="G7" s="48"/>
      <c r="H7" s="47"/>
      <c r="I7" s="2"/>
    </row>
    <row r="8" spans="2:19" ht="33" customHeight="1">
      <c r="B8" s="54" t="s">
        <v>188</v>
      </c>
      <c r="C8" s="32"/>
      <c r="D8" s="33"/>
      <c r="E8" s="63"/>
      <c r="F8" s="35"/>
      <c r="G8" s="48"/>
      <c r="H8" s="47"/>
      <c r="I8" s="2"/>
    </row>
    <row r="9" spans="2:19" ht="33" customHeight="1">
      <c r="B9" s="25" t="s">
        <v>228</v>
      </c>
      <c r="C9" s="45" t="s">
        <v>259</v>
      </c>
      <c r="D9" s="46" t="s">
        <v>144</v>
      </c>
      <c r="E9" s="63">
        <v>4</v>
      </c>
      <c r="F9" s="35" t="s">
        <v>43</v>
      </c>
      <c r="G9" s="48"/>
      <c r="H9" s="47">
        <f>E9*G9</f>
        <v>0</v>
      </c>
      <c r="I9" s="2" t="s">
        <v>71</v>
      </c>
    </row>
    <row r="10" spans="2:19" ht="33" customHeight="1">
      <c r="B10" s="25" t="s">
        <v>229</v>
      </c>
      <c r="C10" s="38" t="s">
        <v>256</v>
      </c>
      <c r="D10" s="46" t="s">
        <v>261</v>
      </c>
      <c r="E10" s="63">
        <v>10</v>
      </c>
      <c r="F10" s="35" t="s">
        <v>43</v>
      </c>
      <c r="G10" s="48"/>
      <c r="H10" s="47">
        <f t="shared" ref="H10:H13" si="0">E10*G10</f>
        <v>0</v>
      </c>
      <c r="I10" s="2" t="s">
        <v>171</v>
      </c>
    </row>
    <row r="11" spans="2:19" ht="33" customHeight="1">
      <c r="B11" s="25" t="s">
        <v>230</v>
      </c>
      <c r="C11" s="38" t="s">
        <v>253</v>
      </c>
      <c r="D11" s="46" t="s">
        <v>260</v>
      </c>
      <c r="E11" s="63">
        <v>4</v>
      </c>
      <c r="F11" s="35" t="s">
        <v>43</v>
      </c>
      <c r="G11" s="48"/>
      <c r="H11" s="47"/>
      <c r="I11" s="2"/>
    </row>
    <row r="12" spans="2:19" ht="33" customHeight="1">
      <c r="B12" s="25" t="s">
        <v>231</v>
      </c>
      <c r="C12" s="38" t="s">
        <v>73</v>
      </c>
      <c r="D12" s="46" t="s">
        <v>74</v>
      </c>
      <c r="E12" s="63">
        <f>ROUND(20*0.8,0)</f>
        <v>16</v>
      </c>
      <c r="F12" s="35" t="s">
        <v>15</v>
      </c>
      <c r="G12" s="48"/>
      <c r="H12" s="47">
        <f t="shared" si="0"/>
        <v>0</v>
      </c>
      <c r="I12" s="2"/>
    </row>
    <row r="13" spans="2:19" ht="33" customHeight="1">
      <c r="B13" s="25" t="s">
        <v>254</v>
      </c>
      <c r="C13" s="38" t="s">
        <v>20</v>
      </c>
      <c r="D13" s="52">
        <v>0.05</v>
      </c>
      <c r="E13" s="63">
        <v>1</v>
      </c>
      <c r="F13" s="35" t="s">
        <v>6</v>
      </c>
      <c r="G13" s="48"/>
      <c r="H13" s="47">
        <f t="shared" si="0"/>
        <v>0</v>
      </c>
      <c r="I13" s="2"/>
    </row>
    <row r="14" spans="2:19" ht="33" customHeight="1">
      <c r="B14" s="25"/>
      <c r="C14" s="38"/>
      <c r="D14" s="50"/>
      <c r="E14" s="63"/>
      <c r="F14" s="35"/>
      <c r="G14" s="48"/>
      <c r="H14" s="47"/>
      <c r="I14" s="2"/>
    </row>
    <row r="15" spans="2:19" ht="33" customHeight="1">
      <c r="B15" s="25"/>
      <c r="C15" s="38"/>
      <c r="D15" s="46"/>
      <c r="E15" s="63"/>
      <c r="F15" s="35"/>
      <c r="G15" s="48"/>
      <c r="H15" s="47">
        <f>E15*G15</f>
        <v>0</v>
      </c>
      <c r="I15" s="2"/>
    </row>
    <row r="16" spans="2:19" ht="33" customHeight="1">
      <c r="B16" s="25"/>
      <c r="C16" s="38"/>
      <c r="D16" s="46"/>
      <c r="E16" s="63"/>
      <c r="F16" s="35"/>
      <c r="G16" s="48"/>
      <c r="H16" s="47">
        <f>E16*G16</f>
        <v>0</v>
      </c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B4" sqref="B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8</v>
      </c>
      <c r="D1" s="16" t="s">
        <v>13</v>
      </c>
      <c r="E1" s="29" t="s">
        <v>14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77</v>
      </c>
      <c r="C2" s="32" t="s">
        <v>47</v>
      </c>
      <c r="D2" s="33"/>
      <c r="E2" s="47"/>
      <c r="F2" s="35"/>
      <c r="G2" s="48"/>
      <c r="H2" s="47">
        <f>ROUNDDOWN(SUM(H3:H16),-3)</f>
        <v>0</v>
      </c>
      <c r="I2" s="2"/>
      <c r="N2" s="40"/>
      <c r="R2" s="40"/>
      <c r="S2" s="40"/>
    </row>
    <row r="3" spans="2:19" ht="33" customHeight="1">
      <c r="B3" s="54" t="s">
        <v>182</v>
      </c>
      <c r="C3" s="32"/>
      <c r="D3" s="33"/>
      <c r="E3" s="47"/>
      <c r="F3" s="35"/>
      <c r="G3" s="48"/>
      <c r="H3" s="47"/>
      <c r="I3" s="2"/>
      <c r="N3" s="42"/>
      <c r="R3" s="40"/>
      <c r="S3" s="40"/>
    </row>
    <row r="4" spans="2:19" ht="33" customHeight="1">
      <c r="B4" s="25" t="s">
        <v>183</v>
      </c>
      <c r="C4" s="45" t="s">
        <v>47</v>
      </c>
      <c r="D4" s="46" t="s">
        <v>78</v>
      </c>
      <c r="E4" s="49">
        <v>0</v>
      </c>
      <c r="F4" s="35" t="s">
        <v>43</v>
      </c>
      <c r="G4" s="48"/>
      <c r="H4" s="47"/>
      <c r="I4" s="2"/>
      <c r="N4" s="40"/>
      <c r="R4" s="40"/>
      <c r="S4" s="40"/>
    </row>
    <row r="5" spans="2:19" ht="33" customHeight="1">
      <c r="B5" s="25" t="s">
        <v>184</v>
      </c>
      <c r="C5" s="45" t="s">
        <v>79</v>
      </c>
      <c r="D5" s="46" t="s">
        <v>80</v>
      </c>
      <c r="E5" s="49">
        <v>0</v>
      </c>
      <c r="F5" s="35" t="s">
        <v>15</v>
      </c>
      <c r="G5" s="48"/>
      <c r="H5" s="47"/>
      <c r="I5" s="2"/>
    </row>
    <row r="6" spans="2:19" ht="33" customHeight="1">
      <c r="B6" s="54" t="s">
        <v>188</v>
      </c>
      <c r="C6" s="38"/>
      <c r="D6" s="46"/>
      <c r="E6" s="49"/>
      <c r="F6" s="35"/>
      <c r="G6" s="48"/>
      <c r="H6" s="47"/>
      <c r="I6" s="2"/>
    </row>
    <row r="7" spans="2:19" ht="33" customHeight="1">
      <c r="B7" s="25" t="s">
        <v>228</v>
      </c>
      <c r="C7" s="45" t="s">
        <v>47</v>
      </c>
      <c r="D7" s="46" t="s">
        <v>78</v>
      </c>
      <c r="E7" s="49">
        <v>0</v>
      </c>
      <c r="F7" s="35" t="s">
        <v>43</v>
      </c>
      <c r="G7" s="48"/>
      <c r="H7" s="47"/>
      <c r="I7" s="2"/>
    </row>
    <row r="8" spans="2:19" ht="33" customHeight="1">
      <c r="B8" s="25" t="s">
        <v>229</v>
      </c>
      <c r="C8" s="45" t="s">
        <v>79</v>
      </c>
      <c r="D8" s="46" t="s">
        <v>80</v>
      </c>
      <c r="E8" s="49">
        <v>0</v>
      </c>
      <c r="F8" s="35" t="s">
        <v>15</v>
      </c>
      <c r="G8" s="48"/>
      <c r="H8" s="47"/>
      <c r="I8" s="2"/>
    </row>
    <row r="9" spans="2:19" ht="33" customHeight="1">
      <c r="B9" s="25"/>
      <c r="C9" s="38"/>
      <c r="D9" s="46"/>
      <c r="E9" s="49"/>
      <c r="F9" s="35"/>
      <c r="G9" s="48"/>
      <c r="H9" s="47"/>
      <c r="I9" s="2"/>
    </row>
    <row r="10" spans="2:19" ht="33" customHeight="1">
      <c r="B10" s="25"/>
      <c r="C10" s="38"/>
      <c r="D10" s="46"/>
      <c r="E10" s="49"/>
      <c r="F10" s="35"/>
      <c r="G10" s="48"/>
      <c r="H10" s="47"/>
      <c r="I10" s="2"/>
    </row>
    <row r="11" spans="2:19" ht="33" customHeight="1">
      <c r="B11" s="25"/>
      <c r="C11" s="38"/>
      <c r="D11" s="46"/>
      <c r="E11" s="49"/>
      <c r="F11" s="35"/>
      <c r="G11" s="48"/>
      <c r="H11" s="47"/>
      <c r="I11" s="2"/>
    </row>
    <row r="12" spans="2:19" ht="33" customHeight="1">
      <c r="B12" s="25"/>
      <c r="C12" s="38"/>
      <c r="D12" s="50"/>
      <c r="E12" s="49"/>
      <c r="F12" s="35"/>
      <c r="G12" s="48"/>
      <c r="H12" s="47"/>
      <c r="I12" s="2"/>
    </row>
    <row r="13" spans="2:19" ht="33" customHeight="1">
      <c r="B13" s="25"/>
      <c r="C13" s="38"/>
      <c r="D13" s="46"/>
      <c r="E13" s="49"/>
      <c r="F13" s="35"/>
      <c r="G13" s="48"/>
      <c r="H13" s="47">
        <f>E13*G13</f>
        <v>0</v>
      </c>
      <c r="I13" s="2"/>
    </row>
    <row r="14" spans="2:19" ht="33" customHeight="1">
      <c r="B14" s="25"/>
      <c r="C14" s="38"/>
      <c r="D14" s="46"/>
      <c r="E14" s="49"/>
      <c r="F14" s="35"/>
      <c r="G14" s="48"/>
      <c r="H14" s="47">
        <f>E14*G14</f>
        <v>0</v>
      </c>
      <c r="I14" s="2"/>
    </row>
    <row r="15" spans="2:19" ht="33" customHeight="1">
      <c r="B15" s="26"/>
      <c r="C15" s="38"/>
      <c r="D15" s="46"/>
      <c r="E15" s="49"/>
      <c r="F15" s="35"/>
      <c r="G15" s="48"/>
      <c r="H15" s="47">
        <f>E15*G15</f>
        <v>0</v>
      </c>
      <c r="I15" s="2"/>
    </row>
    <row r="16" spans="2:19" ht="33" customHeight="1">
      <c r="B16" s="25"/>
      <c r="C16" s="38"/>
      <c r="D16" s="50"/>
      <c r="E16" s="49"/>
      <c r="F16" s="35"/>
      <c r="G16" s="48"/>
      <c r="H16" s="47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29</vt:i4>
      </vt:variant>
    </vt:vector>
  </HeadingPairs>
  <TitlesOfParts>
    <vt:vector size="45" baseType="lpstr">
      <vt:lpstr>表紙</vt:lpstr>
      <vt:lpstr>総括表</vt:lpstr>
      <vt:lpstr>内訳書</vt:lpstr>
      <vt:lpstr>B-1</vt:lpstr>
      <vt:lpstr>B-2</vt:lpstr>
      <vt:lpstr>B-3</vt:lpstr>
      <vt:lpstr>B-4</vt:lpstr>
      <vt:lpstr>B-5</vt:lpstr>
      <vt:lpstr>B-6</vt:lpstr>
      <vt:lpstr>B-7</vt:lpstr>
      <vt:lpstr>B-7a</vt:lpstr>
      <vt:lpstr>B-7b</vt:lpstr>
      <vt:lpstr>B-8</vt:lpstr>
      <vt:lpstr>B-8a</vt:lpstr>
      <vt:lpstr>B-8b</vt:lpstr>
      <vt:lpstr>B-8c</vt:lpstr>
      <vt:lpstr>'B-1'!Print_Area</vt:lpstr>
      <vt:lpstr>'B-2'!Print_Area</vt:lpstr>
      <vt:lpstr>'B-3'!Print_Area</vt:lpstr>
      <vt:lpstr>'B-4'!Print_Area</vt:lpstr>
      <vt:lpstr>'B-5'!Print_Area</vt:lpstr>
      <vt:lpstr>'B-6'!Print_Area</vt:lpstr>
      <vt:lpstr>'B-7'!Print_Area</vt:lpstr>
      <vt:lpstr>'B-7a'!Print_Area</vt:lpstr>
      <vt:lpstr>'B-7b'!Print_Area</vt:lpstr>
      <vt:lpstr>'B-8'!Print_Area</vt:lpstr>
      <vt:lpstr>'B-8a'!Print_Area</vt:lpstr>
      <vt:lpstr>'B-8b'!Print_Area</vt:lpstr>
      <vt:lpstr>'B-8c'!Print_Area</vt:lpstr>
      <vt:lpstr>総括表!Print_Area</vt:lpstr>
      <vt:lpstr>内訳書!Print_Area</vt:lpstr>
      <vt:lpstr>'B-1'!Print_Titles</vt:lpstr>
      <vt:lpstr>'B-2'!Print_Titles</vt:lpstr>
      <vt:lpstr>'B-3'!Print_Titles</vt:lpstr>
      <vt:lpstr>'B-4'!Print_Titles</vt:lpstr>
      <vt:lpstr>'B-5'!Print_Titles</vt:lpstr>
      <vt:lpstr>'B-6'!Print_Titles</vt:lpstr>
      <vt:lpstr>'B-7'!Print_Titles</vt:lpstr>
      <vt:lpstr>'B-7a'!Print_Titles</vt:lpstr>
      <vt:lpstr>'B-7b'!Print_Titles</vt:lpstr>
      <vt:lpstr>'B-8'!Print_Titles</vt:lpstr>
      <vt:lpstr>'B-8a'!Print_Titles</vt:lpstr>
      <vt:lpstr>'B-8b'!Print_Titles</vt:lpstr>
      <vt:lpstr>'B-8c'!Print_Titles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雅人</dc:creator>
  <cp:lastModifiedBy>小崎 晃央</cp:lastModifiedBy>
  <cp:lastPrinted>2023-05-16T06:15:42Z</cp:lastPrinted>
  <dcterms:created xsi:type="dcterms:W3CDTF">1999-09-13T06:26:59Z</dcterms:created>
  <dcterms:modified xsi:type="dcterms:W3CDTF">2023-05-17T06:48:50Z</dcterms:modified>
</cp:coreProperties>
</file>